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yonnie\Desktop\dy\Doris 2020\Files on Shortcut\RFPIFB\Invitation for Bids\FY 2023\IFB #572\"/>
    </mc:Choice>
  </mc:AlternateContent>
  <workbookProtection lockStructure="1"/>
  <bookViews>
    <workbookView xWindow="390" yWindow="990" windowWidth="21600" windowHeight="11385" tabRatio="855"/>
  </bookViews>
  <sheets>
    <sheet name="BASE BID" sheetId="2" r:id="rId1"/>
    <sheet name="BASE BID- COMMERCIAL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3" l="1"/>
  <c r="J71" i="3"/>
  <c r="E94" i="3"/>
  <c r="F94" i="3" s="1"/>
  <c r="G94" i="3" s="1"/>
  <c r="H94" i="3" s="1"/>
  <c r="E93" i="3"/>
  <c r="F93" i="3" s="1"/>
  <c r="E92" i="3"/>
  <c r="F92" i="3" s="1"/>
  <c r="G92" i="3" s="1"/>
  <c r="H92" i="3" s="1"/>
  <c r="E86" i="3"/>
  <c r="F86" i="3" s="1"/>
  <c r="G86" i="3" s="1"/>
  <c r="H86" i="3" s="1"/>
  <c r="F85" i="3"/>
  <c r="G85" i="3" s="1"/>
  <c r="H85" i="3" s="1"/>
  <c r="E85" i="3"/>
  <c r="E84" i="3"/>
  <c r="F84" i="3" s="1"/>
  <c r="G84" i="3" s="1"/>
  <c r="H84" i="3" s="1"/>
  <c r="F78" i="3"/>
  <c r="G78" i="3" s="1"/>
  <c r="H78" i="3" s="1"/>
  <c r="E78" i="3"/>
  <c r="E77" i="3"/>
  <c r="F77" i="3" s="1"/>
  <c r="G77" i="3" s="1"/>
  <c r="H77" i="3" s="1"/>
  <c r="E76" i="3"/>
  <c r="F76" i="3"/>
  <c r="G76" i="3" s="1"/>
  <c r="H76" i="3" s="1"/>
  <c r="C95" i="3"/>
  <c r="C87" i="3"/>
  <c r="F5" i="3"/>
  <c r="E6" i="3"/>
  <c r="F6" i="3"/>
  <c r="E7" i="3"/>
  <c r="F7" i="3"/>
  <c r="E8" i="3"/>
  <c r="F8" i="3"/>
  <c r="C69" i="3"/>
  <c r="C49" i="3"/>
  <c r="H87" i="3" l="1"/>
  <c r="H79" i="3"/>
  <c r="G93" i="3"/>
  <c r="H93" i="3" s="1"/>
  <c r="H95" i="3" s="1"/>
  <c r="G14" i="3"/>
  <c r="G5" i="3"/>
  <c r="J97" i="3" l="1"/>
  <c r="J101" i="3" s="1"/>
  <c r="O25" i="2"/>
  <c r="P25" i="2" s="1"/>
  <c r="M7" i="3" l="1"/>
  <c r="N7" i="3" s="1"/>
  <c r="O7" i="3" s="1"/>
  <c r="I7" i="3"/>
  <c r="G7" i="3" l="1"/>
  <c r="J7" i="3"/>
  <c r="K7" i="3" s="1"/>
  <c r="P7" i="3" l="1"/>
  <c r="C26" i="2"/>
  <c r="J25" i="2" l="1"/>
  <c r="K25" i="2" s="1"/>
  <c r="N47" i="2"/>
  <c r="O47" i="2" s="1"/>
  <c r="O48" i="2" s="1"/>
  <c r="M47" i="2"/>
  <c r="J47" i="2"/>
  <c r="K47" i="2" s="1"/>
  <c r="K48" i="2" s="1"/>
  <c r="I47" i="2"/>
  <c r="F47" i="2"/>
  <c r="G47" i="2" s="1"/>
  <c r="E47" i="2"/>
  <c r="C48" i="2"/>
  <c r="O26" i="2"/>
  <c r="P26" i="2" s="1"/>
  <c r="Q26" i="2" s="1"/>
  <c r="R26" i="2" s="1"/>
  <c r="O27" i="2"/>
  <c r="P27" i="2" s="1"/>
  <c r="O28" i="2"/>
  <c r="P28" i="2" s="1"/>
  <c r="O29" i="2"/>
  <c r="P29" i="2" s="1"/>
  <c r="Q29" i="2" s="1"/>
  <c r="R29" i="2" s="1"/>
  <c r="O30" i="2"/>
  <c r="O31" i="2"/>
  <c r="P31" i="2" s="1"/>
  <c r="Q31" i="2" s="1"/>
  <c r="R31" i="2" s="1"/>
  <c r="O32" i="2"/>
  <c r="P32" i="2" s="1"/>
  <c r="O33" i="2"/>
  <c r="P33" i="2" s="1"/>
  <c r="Q33" i="2" s="1"/>
  <c r="R33" i="2" s="1"/>
  <c r="O34" i="2"/>
  <c r="P34" i="2" s="1"/>
  <c r="Q34" i="2" s="1"/>
  <c r="R34" i="2" s="1"/>
  <c r="O35" i="2"/>
  <c r="P35" i="2" s="1"/>
  <c r="O36" i="2"/>
  <c r="P36" i="2" s="1"/>
  <c r="Q36" i="2" s="1"/>
  <c r="R36" i="2" s="1"/>
  <c r="O37" i="2"/>
  <c r="P37" i="2" s="1"/>
  <c r="J26" i="2"/>
  <c r="K26" i="2" s="1"/>
  <c r="L26" i="2" s="1"/>
  <c r="M26" i="2" s="1"/>
  <c r="J27" i="2"/>
  <c r="K27" i="2" s="1"/>
  <c r="L27" i="2" s="1"/>
  <c r="M27" i="2" s="1"/>
  <c r="J28" i="2"/>
  <c r="J29" i="2"/>
  <c r="K29" i="2" s="1"/>
  <c r="J30" i="2"/>
  <c r="K30" i="2" s="1"/>
  <c r="J31" i="2"/>
  <c r="K31" i="2" s="1"/>
  <c r="L31" i="2" s="1"/>
  <c r="M31" i="2" s="1"/>
  <c r="J32" i="2"/>
  <c r="K32" i="2" s="1"/>
  <c r="J33" i="2"/>
  <c r="K33" i="2" s="1"/>
  <c r="L33" i="2" s="1"/>
  <c r="M33" i="2" s="1"/>
  <c r="J34" i="2"/>
  <c r="K34" i="2" s="1"/>
  <c r="J35" i="2"/>
  <c r="K35" i="2" s="1"/>
  <c r="L35" i="2" s="1"/>
  <c r="M35" i="2" s="1"/>
  <c r="J36" i="2"/>
  <c r="K36" i="2" s="1"/>
  <c r="J37" i="2"/>
  <c r="K37" i="2" s="1"/>
  <c r="L37" i="2" s="1"/>
  <c r="M37" i="2" s="1"/>
  <c r="E34" i="2"/>
  <c r="F34" i="2" s="1"/>
  <c r="G34" i="2" s="1"/>
  <c r="H34" i="2" s="1"/>
  <c r="E26" i="2"/>
  <c r="F26" i="2" s="1"/>
  <c r="E27" i="2"/>
  <c r="F27" i="2" s="1"/>
  <c r="E28" i="2"/>
  <c r="F28" i="2" s="1"/>
  <c r="E29" i="2"/>
  <c r="F29" i="2" s="1"/>
  <c r="E30" i="2"/>
  <c r="F30" i="2" s="1"/>
  <c r="G30" i="2" s="1"/>
  <c r="H30" i="2" s="1"/>
  <c r="E31" i="2"/>
  <c r="F31" i="2" s="1"/>
  <c r="G31" i="2" s="1"/>
  <c r="H31" i="2" s="1"/>
  <c r="E32" i="2"/>
  <c r="F32" i="2" s="1"/>
  <c r="E33" i="2"/>
  <c r="F33" i="2" s="1"/>
  <c r="E35" i="2"/>
  <c r="F35" i="2" s="1"/>
  <c r="G35" i="2" s="1"/>
  <c r="H35" i="2" s="1"/>
  <c r="E36" i="2"/>
  <c r="F36" i="2" s="1"/>
  <c r="E37" i="2"/>
  <c r="F37" i="2" s="1"/>
  <c r="E25" i="2"/>
  <c r="F25" i="2" s="1"/>
  <c r="M8" i="3"/>
  <c r="N8" i="3" s="1"/>
  <c r="M6" i="3"/>
  <c r="N6" i="3" s="1"/>
  <c r="O6" i="3" s="1"/>
  <c r="M5" i="3"/>
  <c r="I6" i="3"/>
  <c r="J6" i="3" s="1"/>
  <c r="K6" i="3" s="1"/>
  <c r="I8" i="3"/>
  <c r="J8" i="3" s="1"/>
  <c r="K8" i="3" s="1"/>
  <c r="I5" i="3"/>
  <c r="G54" i="3"/>
  <c r="H54" i="3" s="1"/>
  <c r="C79" i="3"/>
  <c r="G55" i="3"/>
  <c r="H55" i="3" s="1"/>
  <c r="G56" i="3"/>
  <c r="H56" i="3" s="1"/>
  <c r="I56" i="3" s="1"/>
  <c r="J56" i="3" s="1"/>
  <c r="G57" i="3"/>
  <c r="G58" i="3"/>
  <c r="H58" i="3" s="1"/>
  <c r="G59" i="3"/>
  <c r="H59" i="3" s="1"/>
  <c r="G60" i="3"/>
  <c r="H60" i="3" s="1"/>
  <c r="G61" i="3"/>
  <c r="H61" i="3" s="1"/>
  <c r="G62" i="3"/>
  <c r="H62" i="3" s="1"/>
  <c r="G63" i="3"/>
  <c r="G64" i="3"/>
  <c r="H64" i="3" s="1"/>
  <c r="I64" i="3" s="1"/>
  <c r="J64" i="3" s="1"/>
  <c r="G65" i="3"/>
  <c r="H65" i="3" s="1"/>
  <c r="G66" i="3"/>
  <c r="H66" i="3" s="1"/>
  <c r="G67" i="3"/>
  <c r="H67" i="3" s="1"/>
  <c r="G68" i="3"/>
  <c r="H68" i="3" s="1"/>
  <c r="G6" i="3"/>
  <c r="G35" i="3"/>
  <c r="H35" i="3" s="1"/>
  <c r="G36" i="3"/>
  <c r="H36" i="3" s="1"/>
  <c r="G37" i="3"/>
  <c r="H37" i="3" s="1"/>
  <c r="I37" i="3" s="1"/>
  <c r="J37" i="3" s="1"/>
  <c r="G38" i="3"/>
  <c r="H38" i="3" s="1"/>
  <c r="I38" i="3" s="1"/>
  <c r="J38" i="3" s="1"/>
  <c r="G39" i="3"/>
  <c r="H39" i="3" s="1"/>
  <c r="G40" i="3"/>
  <c r="H40" i="3" s="1"/>
  <c r="I40" i="3" s="1"/>
  <c r="J40" i="3" s="1"/>
  <c r="G41" i="3"/>
  <c r="H41" i="3" s="1"/>
  <c r="G42" i="3"/>
  <c r="H42" i="3" s="1"/>
  <c r="I42" i="3" s="1"/>
  <c r="J42" i="3" s="1"/>
  <c r="G43" i="3"/>
  <c r="H43" i="3" s="1"/>
  <c r="I43" i="3" s="1"/>
  <c r="J43" i="3" s="1"/>
  <c r="G44" i="3"/>
  <c r="H44" i="3" s="1"/>
  <c r="I44" i="3" s="1"/>
  <c r="J44" i="3" s="1"/>
  <c r="G45" i="3"/>
  <c r="G46" i="3"/>
  <c r="H46" i="3" s="1"/>
  <c r="G47" i="3"/>
  <c r="H47" i="3" s="1"/>
  <c r="G48" i="3"/>
  <c r="H48" i="3" s="1"/>
  <c r="G34" i="3"/>
  <c r="H34" i="3" s="1"/>
  <c r="I34" i="3" s="1"/>
  <c r="J34" i="3" s="1"/>
  <c r="G15" i="3"/>
  <c r="G16" i="3"/>
  <c r="H16" i="3" s="1"/>
  <c r="G17" i="3"/>
  <c r="H17" i="3" s="1"/>
  <c r="G18" i="3"/>
  <c r="G19" i="3"/>
  <c r="H19" i="3" s="1"/>
  <c r="G20" i="3"/>
  <c r="H20" i="3" s="1"/>
  <c r="G21" i="3"/>
  <c r="H21" i="3" s="1"/>
  <c r="G22" i="3"/>
  <c r="H22" i="3" s="1"/>
  <c r="I22" i="3" s="1"/>
  <c r="J22" i="3" s="1"/>
  <c r="G23" i="3"/>
  <c r="H23" i="3" s="1"/>
  <c r="G24" i="3"/>
  <c r="H24" i="3" s="1"/>
  <c r="G25" i="3"/>
  <c r="H25" i="3" s="1"/>
  <c r="I25" i="3" s="1"/>
  <c r="J25" i="3" s="1"/>
  <c r="G26" i="3"/>
  <c r="H26" i="3" s="1"/>
  <c r="I26" i="3" s="1"/>
  <c r="J26" i="3" s="1"/>
  <c r="G27" i="3"/>
  <c r="H27" i="3" s="1"/>
  <c r="G28" i="3"/>
  <c r="H28" i="3" s="1"/>
  <c r="I28" i="3" s="1"/>
  <c r="J28" i="3" s="1"/>
  <c r="O24" i="2"/>
  <c r="C29" i="3"/>
  <c r="C38" i="2"/>
  <c r="S31" i="2" l="1"/>
  <c r="G29" i="2"/>
  <c r="H29" i="2" s="1"/>
  <c r="H15" i="3"/>
  <c r="I15" i="3" s="1"/>
  <c r="J15" i="3" s="1"/>
  <c r="I54" i="3"/>
  <c r="J54" i="3" s="1"/>
  <c r="I68" i="3"/>
  <c r="J68" i="3" s="1"/>
  <c r="N5" i="3"/>
  <c r="O5" i="3" s="1"/>
  <c r="O8" i="3"/>
  <c r="J5" i="3"/>
  <c r="K5" i="3" s="1"/>
  <c r="I35" i="3"/>
  <c r="J35" i="3" s="1"/>
  <c r="I41" i="3"/>
  <c r="J41" i="3" s="1"/>
  <c r="I65" i="3"/>
  <c r="J65" i="3" s="1"/>
  <c r="H18" i="3"/>
  <c r="I18" i="3" s="1"/>
  <c r="J18" i="3" s="1"/>
  <c r="I62" i="3"/>
  <c r="J62" i="3" s="1"/>
  <c r="P6" i="3"/>
  <c r="I66" i="3"/>
  <c r="J66" i="3" s="1"/>
  <c r="I16" i="3"/>
  <c r="J16" i="3" s="1"/>
  <c r="I59" i="3"/>
  <c r="J59" i="3" s="1"/>
  <c r="I27" i="3"/>
  <c r="J27" i="3" s="1"/>
  <c r="H57" i="3"/>
  <c r="I57" i="3" s="1"/>
  <c r="J57" i="3" s="1"/>
  <c r="G33" i="2"/>
  <c r="H33" i="2" s="1"/>
  <c r="S33" i="2" s="1"/>
  <c r="G27" i="2"/>
  <c r="H27" i="2" s="1"/>
  <c r="Q28" i="2"/>
  <c r="R28" i="2" s="1"/>
  <c r="G37" i="2"/>
  <c r="H37" i="2" s="1"/>
  <c r="Q32" i="2"/>
  <c r="R32" i="2" s="1"/>
  <c r="L32" i="2"/>
  <c r="M32" i="2" s="1"/>
  <c r="L29" i="2"/>
  <c r="M29" i="2" s="1"/>
  <c r="P30" i="2"/>
  <c r="Q30" i="2" s="1"/>
  <c r="R30" i="2" s="1"/>
  <c r="Q37" i="2"/>
  <c r="R37" i="2" s="1"/>
  <c r="Q35" i="2"/>
  <c r="R35" i="2" s="1"/>
  <c r="S35" i="2" s="1"/>
  <c r="G28" i="2"/>
  <c r="H28" i="2" s="1"/>
  <c r="G26" i="2"/>
  <c r="H26" i="2" s="1"/>
  <c r="S26" i="2" s="1"/>
  <c r="L25" i="2"/>
  <c r="M25" i="2" s="1"/>
  <c r="G48" i="2"/>
  <c r="P47" i="2"/>
  <c r="P48" i="2" s="1"/>
  <c r="I55" i="3"/>
  <c r="J55" i="3" s="1"/>
  <c r="G25" i="2"/>
  <c r="H25" i="2" s="1"/>
  <c r="I36" i="3"/>
  <c r="Q25" i="2"/>
  <c r="I20" i="3"/>
  <c r="J20" i="3" s="1"/>
  <c r="I19" i="3"/>
  <c r="J19" i="3" s="1"/>
  <c r="I24" i="3"/>
  <c r="J24" i="3" s="1"/>
  <c r="I21" i="3"/>
  <c r="J21" i="3" s="1"/>
  <c r="I46" i="3"/>
  <c r="J46" i="3" s="1"/>
  <c r="I67" i="3"/>
  <c r="J67" i="3" s="1"/>
  <c r="I61" i="3"/>
  <c r="J61" i="3" s="1"/>
  <c r="I58" i="3"/>
  <c r="J58" i="3" s="1"/>
  <c r="L36" i="2"/>
  <c r="M36" i="2" s="1"/>
  <c r="L34" i="2"/>
  <c r="I39" i="3"/>
  <c r="J39" i="3" s="1"/>
  <c r="I47" i="3"/>
  <c r="J47" i="3" s="1"/>
  <c r="I23" i="3"/>
  <c r="J23" i="3" s="1"/>
  <c r="I48" i="3"/>
  <c r="J48" i="3" s="1"/>
  <c r="L30" i="2"/>
  <c r="Q27" i="2"/>
  <c r="I17" i="3"/>
  <c r="J17" i="3" s="1"/>
  <c r="G36" i="2"/>
  <c r="G32" i="2"/>
  <c r="I60" i="3"/>
  <c r="J60" i="3" s="1"/>
  <c r="H45" i="3"/>
  <c r="H63" i="3"/>
  <c r="I63" i="3" s="1"/>
  <c r="J63" i="3" s="1"/>
  <c r="K28" i="2"/>
  <c r="H14" i="3"/>
  <c r="J29" i="3" l="1"/>
  <c r="J69" i="3"/>
  <c r="K10" i="3"/>
  <c r="P5" i="3"/>
  <c r="S29" i="2"/>
  <c r="O10" i="3"/>
  <c r="G8" i="3"/>
  <c r="S37" i="2"/>
  <c r="H36" i="2"/>
  <c r="S36" i="2" s="1"/>
  <c r="R27" i="2"/>
  <c r="S27" i="2" s="1"/>
  <c r="M34" i="2"/>
  <c r="S34" i="2" s="1"/>
  <c r="M30" i="2"/>
  <c r="S30" i="2" s="1"/>
  <c r="L28" i="2"/>
  <c r="M28" i="2" s="1"/>
  <c r="H32" i="2"/>
  <c r="S32" i="2" s="1"/>
  <c r="I14" i="3"/>
  <c r="R25" i="2"/>
  <c r="S25" i="2" s="1"/>
  <c r="I45" i="3"/>
  <c r="J45" i="3" s="1"/>
  <c r="J36" i="3"/>
  <c r="J49" i="3" s="1"/>
  <c r="P8" i="3" l="1"/>
  <c r="P10" i="3" s="1"/>
  <c r="G10" i="3"/>
  <c r="R38" i="2"/>
  <c r="S28" i="2"/>
  <c r="S38" i="2" s="1"/>
  <c r="S40" i="2" s="1"/>
  <c r="M38" i="2"/>
  <c r="H38" i="2"/>
  <c r="J99" i="3" l="1"/>
  <c r="S42" i="2" s="1"/>
</calcChain>
</file>

<file path=xl/sharedStrings.xml><?xml version="1.0" encoding="utf-8"?>
<sst xmlns="http://schemas.openxmlformats.org/spreadsheetml/2006/main" count="261" uniqueCount="128">
  <si>
    <t xml:space="preserve"> </t>
  </si>
  <si>
    <t>Navajo Nation Tax</t>
  </si>
  <si>
    <t>Cost Per Unit</t>
  </si>
  <si>
    <t>Total Cost</t>
  </si>
  <si>
    <t>Number of Units</t>
  </si>
  <si>
    <t>CHINLE HOUSING MANAGEMENT</t>
  </si>
  <si>
    <t>DILCON HOUSING MANAGEMENT</t>
  </si>
  <si>
    <t>GANADO HOUSING MANAGEMENT</t>
  </si>
  <si>
    <t>KAYENTA HOUSING MANAGEMENT</t>
  </si>
  <si>
    <t>PINON HOUSING MANAGEMENT</t>
  </si>
  <si>
    <t>TUBA CITY HOUSING MANAGEMENT</t>
  </si>
  <si>
    <t>CROWNPOINT HOUSING MANAGEMENT</t>
  </si>
  <si>
    <t>NAVAJO HOUSING MANAGEMENT</t>
  </si>
  <si>
    <t>PINEHILL HOUSING MANAGEMENT</t>
  </si>
  <si>
    <t>SHIPROCK HOUSING MANAGEMENT</t>
  </si>
  <si>
    <t>THOREAU HOUSING MANAGEMENT</t>
  </si>
  <si>
    <t>NAVAJO HOUSING AUTHORITY - PROCUREMENT DEPARTMENT</t>
  </si>
  <si>
    <t>Print Name / Title</t>
  </si>
  <si>
    <t>Name of Firm</t>
  </si>
  <si>
    <t>TOTAL</t>
  </si>
  <si>
    <t>GRAND TOTAL</t>
  </si>
  <si>
    <t>Subtotal</t>
  </si>
  <si>
    <t>OFFICE LOCATIONS:</t>
  </si>
  <si>
    <t>Contact Information: Telephone No./Email Address:</t>
  </si>
  <si>
    <t>Tuba City, AZ</t>
  </si>
  <si>
    <t>Navajo, NM</t>
  </si>
  <si>
    <t>*All Bidders shall ackowledge receipt of all addenda(s) on Form of Bid.</t>
  </si>
  <si>
    <t>Ft. Defiance Maintenance AZ</t>
  </si>
  <si>
    <t>Navajo Maintenance NM</t>
  </si>
  <si>
    <t xml:space="preserve"> Ganado Maintenance AZ</t>
  </si>
  <si>
    <t>Dilcon Maintenance AZ</t>
  </si>
  <si>
    <t>Chinle Maintenance AZ</t>
  </si>
  <si>
    <t>Pinon Maintenance AZ</t>
  </si>
  <si>
    <t>Tuba City Maintenance AZ</t>
  </si>
  <si>
    <t>Tohatchi Maintenance NM</t>
  </si>
  <si>
    <t>Crownpoint Maintenance NM</t>
  </si>
  <si>
    <t>Thoreau Maintenance NM</t>
  </si>
  <si>
    <t>Pinehill Maintenance NM</t>
  </si>
  <si>
    <t>Shiprock Maintenance NM</t>
  </si>
  <si>
    <t>Ojo Amarillo Maint. NM</t>
  </si>
  <si>
    <t>THIS IS AN "ALL OR NONE" SOLICITATION FOR BASE BID FORM - #1.</t>
  </si>
  <si>
    <t>Number of Pulls</t>
  </si>
  <si>
    <t>Average Ton</t>
  </si>
  <si>
    <t>*Cost Per Pull</t>
  </si>
  <si>
    <t xml:space="preserve">* </t>
  </si>
  <si>
    <t>Sub-Total</t>
  </si>
  <si>
    <t>Cost per Pull shall include: Rental Fee</t>
  </si>
  <si>
    <t>Kayenta Maintenance AZ</t>
  </si>
  <si>
    <t>Central Office, Window Rock AZ</t>
  </si>
  <si>
    <t>Total - (12) Months. Includes Rental Fee for no pulls.</t>
  </si>
  <si>
    <t>GRAND TOTAL - COMMERCIAL</t>
  </si>
  <si>
    <t>TOTAL: 8 CU YDS:</t>
  </si>
  <si>
    <t xml:space="preserve">               Fiscal Year 2022                                           October 1, 2021 to September 30, 2022</t>
  </si>
  <si>
    <t>Total Cost per month</t>
  </si>
  <si>
    <t>NHA COMMERCIAL - OFFICE BUILDINGS  90 GALLON ROLL-OUT CARTS</t>
  </si>
  <si>
    <t xml:space="preserve">Total Cost per month </t>
  </si>
  <si>
    <t>Total cost per month</t>
  </si>
  <si>
    <t>LOCATION</t>
  </si>
  <si>
    <t>FORT DEFIANCE HOUSING MANAGEMENT</t>
  </si>
  <si>
    <t>Fleet Management Department</t>
  </si>
  <si>
    <t xml:space="preserve">Property &amp; Supply Department </t>
  </si>
  <si>
    <t>Property &amp; Supply Department</t>
  </si>
  <si>
    <t>Tohajiilee, NM</t>
  </si>
  <si>
    <t>Bidder further agrees that NHA will utilized this average cost per unit when new units are added.</t>
  </si>
  <si>
    <t>Disposal Fee - AZ/NM</t>
  </si>
  <si>
    <t xml:space="preserve">Total Cost </t>
  </si>
  <si>
    <t>Total: 30 CU YDS</t>
  </si>
  <si>
    <t>Property &amp; Supply,                      Ft. Defiance, AZ</t>
  </si>
  <si>
    <t>Ojo Amarillo, NM</t>
  </si>
  <si>
    <t>NHA COMMERCIAL -  30 CU YDS. One (1) Roll-Off Bin with Lids</t>
  </si>
  <si>
    <t>PROJECT NO./LOCATION</t>
  </si>
  <si>
    <t>Kayenta Township Tax</t>
  </si>
  <si>
    <t xml:space="preserve">Sub-Total </t>
  </si>
  <si>
    <t>Cost Per unit</t>
  </si>
  <si>
    <t xml:space="preserve">TOTAL: </t>
  </si>
  <si>
    <t xml:space="preserve">TOTAL </t>
  </si>
  <si>
    <t>INVITATION FOR BID -  IFB # 572 SOLID WASTE MANAGEMENT SERVICES</t>
  </si>
  <si>
    <t>beginning February 01, 2023 and ending September 30, 2025.  Bidder acknowledges and proposes to complete all work and services specified in the Scope of Work.</t>
  </si>
  <si>
    <t>BASE BID #1 for the lump sum amount of:</t>
  </si>
  <si>
    <t>($</t>
  </si>
  <si>
    <t>).</t>
  </si>
  <si>
    <t>In submitting this bid, it is understood the right is reserved by NHA to reject any and all bids.</t>
  </si>
  <si>
    <t xml:space="preserve">Acknowledgement of Addendum </t>
  </si>
  <si>
    <t>Date:</t>
  </si>
  <si>
    <t xml:space="preserve">Date: </t>
  </si>
  <si>
    <t>Mailing Address</t>
  </si>
  <si>
    <t>Monthly Sub-total Per Unit</t>
  </si>
  <si>
    <t>Total Cost for 8 Months</t>
  </si>
  <si>
    <t>Fiscal Year 2023                                                                                           February 01, 2023 to September 30, 2023</t>
  </si>
  <si>
    <t>Fiscal Year 2024                                                                                           October 01, 2023 to September 30, 2024</t>
  </si>
  <si>
    <t>Fiscal Year 2025                                                                                           October 01, 2024 to September 30, 2025</t>
  </si>
  <si>
    <t>Navajo Nation Tax 6%</t>
  </si>
  <si>
    <t>Total Cost for 12 Months</t>
  </si>
  <si>
    <t>Residential Carts - 90 Gallons</t>
  </si>
  <si>
    <t xml:space="preserve">Net Change to Bid Price </t>
  </si>
  <si>
    <t>)</t>
  </si>
  <si>
    <t>The following location is an Additive to this Base Bid #1.</t>
  </si>
  <si>
    <t xml:space="preserve">          Fiscal Year 2023                                            February 01, 2023 to September 30, 2023</t>
  </si>
  <si>
    <t>KAYENTA, AZ</t>
  </si>
  <si>
    <t>TOHATCHI HOUSING MANAGEMENT</t>
  </si>
  <si>
    <t>The undersigned has familiarized himself with the Invitation for Bid (IFB) and Instructions and further proposes to furnish all services as specified in this IFB</t>
  </si>
  <si>
    <t>Thoreau, NM</t>
  </si>
  <si>
    <t xml:space="preserve">          Fiscal Year 2024                                            October 1, 2023 to September 30, 2024</t>
  </si>
  <si>
    <t>Monthly Sub-Total</t>
  </si>
  <si>
    <t>GRAND TOTAL:</t>
  </si>
  <si>
    <t xml:space="preserve">PART I - BASE BID #1  </t>
  </si>
  <si>
    <t>PART II - BASE BID COMMERCIAL</t>
  </si>
  <si>
    <t xml:space="preserve">          Fiscal Year 2023                                                                                                                                      February 01, 2023 to September 30, 2023</t>
  </si>
  <si>
    <t>Total - (8) Months. Includes Rental Fee for no pulls.</t>
  </si>
  <si>
    <t>Property &amp; Supply,                         Ft. Defiance, AZ</t>
  </si>
  <si>
    <t>Total:</t>
  </si>
  <si>
    <t xml:space="preserve">          Fiscal Year 2024                                                                                                                      October 1, 2023 to September 30, 2024</t>
  </si>
  <si>
    <t xml:space="preserve">          Fiscal Year 2025                                                                                                                      October 1, 2024 to September 30, 2025</t>
  </si>
  <si>
    <t xml:space="preserve">          Fiscal Year 2023                                                                                                                      February 01, 2023 to September 30, 2024</t>
  </si>
  <si>
    <t xml:space="preserve">          Fiscal Year 2025                                                                                                            October 1, 2024 to September 30, 2025</t>
  </si>
  <si>
    <t>BID TOTAL, BASE BID - Part I &amp; II AND ALTERNATE BID # 1 INCLUSIVE</t>
  </si>
  <si>
    <t>KAYENTA HOUSING              MANAGEMENT</t>
  </si>
  <si>
    <r>
      <t xml:space="preserve">TOTAL BASE BID:                 </t>
    </r>
    <r>
      <rPr>
        <b/>
        <sz val="9"/>
        <rFont val="Arial"/>
        <family val="2"/>
      </rPr>
      <t>90 Gal &amp; Commercial</t>
    </r>
  </si>
  <si>
    <t>"EXHIBIT G"</t>
  </si>
  <si>
    <t>BASE BID #1 - Part I, Part II and Alternate Bid #1</t>
  </si>
  <si>
    <t>Quantity</t>
  </si>
  <si>
    <t>Total  - (36) Weeks</t>
  </si>
  <si>
    <t>Unit Sub-Total</t>
  </si>
  <si>
    <t>Weekly Total Cost</t>
  </si>
  <si>
    <t>Total</t>
  </si>
  <si>
    <t>Total  - (52) Weeks</t>
  </si>
  <si>
    <t>NHA COMMERCIAL -  8 CY. Commercial Bin</t>
  </si>
  <si>
    <t>12/09/2022 -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</si>
</sst>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2"/>
      <color rgb="FFFF0000"/>
      <name val="Arial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sz val="9"/>
      <color theme="1"/>
      <name val="Calibri"/>
      <family val="2"/>
      <scheme val="minor"/>
    </font>
    <font>
      <b/>
      <sz val="14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b/>
      <sz val="12"/>
      <name val="Arial Narrow"/>
      <family val="2"/>
    </font>
    <font>
      <b/>
      <sz val="10"/>
      <color rgb="FFFF0000"/>
      <name val="Arial Narrow"/>
      <family val="2"/>
    </font>
    <font>
      <strike/>
      <sz val="10"/>
      <color rgb="FFFF0000"/>
      <name val="Arial Narrow"/>
      <family val="2"/>
    </font>
    <font>
      <strike/>
      <sz val="11"/>
      <color rgb="FFFF0000"/>
      <name val="Calibri"/>
      <family val="2"/>
      <scheme val="minor"/>
    </font>
    <font>
      <sz val="11"/>
      <name val="Arial Narrow"/>
      <family val="2"/>
    </font>
    <font>
      <sz val="11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" fillId="0" borderId="0"/>
  </cellStyleXfs>
  <cellXfs count="237">
    <xf numFmtId="0" fontId="0" fillId="0" borderId="0" xfId="0"/>
    <xf numFmtId="164" fontId="5" fillId="4" borderId="1" xfId="0" applyNumberFormat="1" applyFont="1" applyFill="1" applyBorder="1" applyProtection="1">
      <protection locked="0"/>
    </xf>
    <xf numFmtId="164" fontId="5" fillId="4" borderId="13" xfId="0" quotePrefix="1" applyNumberFormat="1" applyFont="1" applyFill="1" applyBorder="1" applyProtection="1">
      <protection locked="0"/>
    </xf>
    <xf numFmtId="0" fontId="16" fillId="0" borderId="5" xfId="0" applyFont="1" applyBorder="1" applyAlignment="1" applyProtection="1">
      <alignment horizontal="center"/>
      <protection locked="0"/>
    </xf>
    <xf numFmtId="164" fontId="5" fillId="4" borderId="24" xfId="0" applyNumberFormat="1" applyFont="1" applyFill="1" applyBorder="1" applyProtection="1">
      <protection locked="0"/>
    </xf>
    <xf numFmtId="0" fontId="1" fillId="9" borderId="0" xfId="0" applyFont="1" applyFill="1" applyProtection="1"/>
    <xf numFmtId="0" fontId="0" fillId="9" borderId="0" xfId="0" applyFill="1" applyProtection="1"/>
    <xf numFmtId="0" fontId="0" fillId="0" borderId="0" xfId="0" applyProtection="1"/>
    <xf numFmtId="0" fontId="7" fillId="4" borderId="4" xfId="0" applyFont="1" applyFill="1" applyBorder="1" applyAlignment="1" applyProtection="1">
      <alignment horizontal="center" wrapText="1"/>
    </xf>
    <xf numFmtId="0" fontId="13" fillId="4" borderId="3" xfId="0" quotePrefix="1" applyFont="1" applyFill="1" applyBorder="1" applyAlignment="1" applyProtection="1">
      <alignment horizontal="center" wrapText="1"/>
    </xf>
    <xf numFmtId="0" fontId="10" fillId="4" borderId="2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wrapText="1"/>
    </xf>
    <xf numFmtId="164" fontId="10" fillId="4" borderId="6" xfId="0" applyNumberFormat="1" applyFont="1" applyFill="1" applyBorder="1" applyAlignment="1" applyProtection="1">
      <alignment horizontal="center" wrapText="1"/>
    </xf>
    <xf numFmtId="164" fontId="10" fillId="4" borderId="22" xfId="0" applyNumberFormat="1" applyFont="1" applyFill="1" applyBorder="1" applyAlignment="1" applyProtection="1">
      <alignment horizontal="center" wrapText="1"/>
    </xf>
    <xf numFmtId="164" fontId="10" fillId="4" borderId="23" xfId="0" applyNumberFormat="1" applyFont="1" applyFill="1" applyBorder="1" applyAlignment="1" applyProtection="1">
      <alignment horizontal="center" wrapText="1"/>
    </xf>
    <xf numFmtId="164" fontId="10" fillId="4" borderId="15" xfId="0" applyNumberFormat="1" applyFont="1" applyFill="1" applyBorder="1" applyAlignment="1" applyProtection="1">
      <alignment horizontal="center" wrapText="1"/>
    </xf>
    <xf numFmtId="0" fontId="9" fillId="4" borderId="24" xfId="0" applyFont="1" applyFill="1" applyBorder="1" applyAlignment="1" applyProtection="1">
      <alignment horizontal="center" wrapText="1"/>
    </xf>
    <xf numFmtId="0" fontId="4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5" fillId="0" borderId="1" xfId="3" applyFont="1" applyBorder="1" applyAlignment="1" applyProtection="1">
      <alignment wrapText="1"/>
    </xf>
    <xf numFmtId="164" fontId="5" fillId="4" borderId="1" xfId="0" applyNumberFormat="1" applyFont="1" applyFill="1" applyBorder="1" applyProtection="1"/>
    <xf numFmtId="164" fontId="5" fillId="4" borderId="15" xfId="0" quotePrefix="1" applyNumberFormat="1" applyFont="1" applyFill="1" applyBorder="1" applyProtection="1"/>
    <xf numFmtId="164" fontId="5" fillId="4" borderId="24" xfId="0" applyNumberFormat="1" applyFont="1" applyFill="1" applyBorder="1" applyProtection="1"/>
    <xf numFmtId="0" fontId="5" fillId="4" borderId="1" xfId="0" applyFont="1" applyFill="1" applyBorder="1" applyAlignment="1" applyProtection="1">
      <alignment horizontal="center"/>
    </xf>
    <xf numFmtId="164" fontId="5" fillId="10" borderId="1" xfId="0" applyNumberFormat="1" applyFont="1" applyFill="1" applyBorder="1" applyProtection="1"/>
    <xf numFmtId="164" fontId="5" fillId="4" borderId="15" xfId="0" applyNumberFormat="1" applyFont="1" applyFill="1" applyBorder="1" applyProtection="1"/>
    <xf numFmtId="164" fontId="5" fillId="10" borderId="24" xfId="0" applyNumberFormat="1" applyFont="1" applyFill="1" applyBorder="1" applyProtection="1"/>
    <xf numFmtId="164" fontId="21" fillId="4" borderId="24" xfId="0" applyNumberFormat="1" applyFont="1" applyFill="1" applyBorder="1" applyProtection="1"/>
    <xf numFmtId="164" fontId="4" fillId="0" borderId="0" xfId="0" applyNumberFormat="1" applyFont="1" applyProtection="1"/>
    <xf numFmtId="164" fontId="6" fillId="4" borderId="8" xfId="0" applyNumberFormat="1" applyFont="1" applyFill="1" applyBorder="1" applyAlignment="1" applyProtection="1"/>
    <xf numFmtId="164" fontId="6" fillId="0" borderId="0" xfId="0" applyNumberFormat="1" applyFont="1" applyProtection="1"/>
    <xf numFmtId="0" fontId="4" fillId="0" borderId="0" xfId="3" applyProtection="1"/>
    <xf numFmtId="0" fontId="12" fillId="4" borderId="3" xfId="0" quotePrefix="1" applyFont="1" applyFill="1" applyBorder="1" applyAlignment="1" applyProtection="1">
      <alignment horizontal="center" wrapText="1"/>
    </xf>
    <xf numFmtId="0" fontId="10" fillId="4" borderId="1" xfId="0" applyFont="1" applyFill="1" applyBorder="1" applyAlignment="1" applyProtection="1">
      <alignment horizontal="center" vertical="center"/>
    </xf>
    <xf numFmtId="0" fontId="5" fillId="4" borderId="1" xfId="3" applyFont="1" applyFill="1" applyBorder="1" applyAlignment="1" applyProtection="1">
      <alignment wrapText="1"/>
    </xf>
    <xf numFmtId="0" fontId="5" fillId="0" borderId="1" xfId="3" applyFont="1" applyBorder="1" applyAlignment="1" applyProtection="1">
      <alignment horizontal="right" wrapText="1"/>
    </xf>
    <xf numFmtId="0" fontId="5" fillId="10" borderId="1" xfId="0" applyFont="1" applyFill="1" applyBorder="1" applyAlignment="1" applyProtection="1">
      <alignment horizontal="center"/>
    </xf>
    <xf numFmtId="164" fontId="6" fillId="4" borderId="0" xfId="0" applyNumberFormat="1" applyFont="1" applyFill="1" applyProtection="1"/>
    <xf numFmtId="0" fontId="4" fillId="4" borderId="0" xfId="0" applyFont="1" applyFill="1" applyProtection="1"/>
    <xf numFmtId="0" fontId="0" fillId="4" borderId="0" xfId="0" applyFill="1" applyProtection="1"/>
    <xf numFmtId="0" fontId="5" fillId="0" borderId="0" xfId="3" applyFont="1" applyProtection="1"/>
    <xf numFmtId="164" fontId="1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4" fillId="0" borderId="30" xfId="0" applyFont="1" applyBorder="1" applyProtection="1"/>
    <xf numFmtId="0" fontId="5" fillId="0" borderId="30" xfId="3" applyFont="1" applyBorder="1" applyProtection="1"/>
    <xf numFmtId="0" fontId="0" fillId="0" borderId="30" xfId="0" applyBorder="1" applyProtection="1"/>
    <xf numFmtId="0" fontId="4" fillId="0" borderId="30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164" fontId="0" fillId="4" borderId="30" xfId="0" applyNumberFormat="1" applyFill="1" applyBorder="1" applyAlignment="1" applyProtection="1">
      <alignment horizontal="center"/>
    </xf>
    <xf numFmtId="0" fontId="10" fillId="4" borderId="1" xfId="0" applyFont="1" applyFill="1" applyBorder="1" applyProtection="1"/>
    <xf numFmtId="0" fontId="1" fillId="0" borderId="8" xfId="0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5" fillId="4" borderId="1" xfId="0" applyFont="1" applyFill="1" applyBorder="1" applyProtection="1"/>
    <xf numFmtId="0" fontId="5" fillId="4" borderId="2" xfId="0" applyFont="1" applyFill="1" applyBorder="1" applyAlignment="1" applyProtection="1">
      <alignment horizontal="center" wrapText="1"/>
    </xf>
    <xf numFmtId="0" fontId="1" fillId="0" borderId="9" xfId="0" applyFont="1" applyBorder="1" applyProtection="1"/>
    <xf numFmtId="0" fontId="1" fillId="0" borderId="10" xfId="0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9" borderId="0" xfId="0" applyFont="1" applyFill="1" applyProtection="1"/>
    <xf numFmtId="0" fontId="6" fillId="9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1" fillId="4" borderId="0" xfId="0" applyFont="1" applyFill="1" applyAlignment="1" applyProtection="1">
      <alignment vertical="center" wrapText="1"/>
    </xf>
    <xf numFmtId="0" fontId="6" fillId="0" borderId="0" xfId="0" applyFont="1" applyBorder="1" applyAlignment="1" applyProtection="1">
      <alignment horizontal="center"/>
    </xf>
    <xf numFmtId="0" fontId="15" fillId="0" borderId="0" xfId="0" applyFont="1" applyProtection="1"/>
    <xf numFmtId="0" fontId="16" fillId="0" borderId="5" xfId="0" applyFont="1" applyBorder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3" fillId="4" borderId="0" xfId="0" applyFont="1" applyFill="1" applyProtection="1"/>
    <xf numFmtId="0" fontId="7" fillId="4" borderId="11" xfId="0" applyFont="1" applyFill="1" applyBorder="1" applyProtection="1"/>
    <xf numFmtId="0" fontId="5" fillId="0" borderId="0" xfId="0" applyFont="1" applyProtection="1"/>
    <xf numFmtId="0" fontId="7" fillId="4" borderId="12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 wrapText="1"/>
    </xf>
    <xf numFmtId="0" fontId="7" fillId="4" borderId="6" xfId="0" applyFont="1" applyFill="1" applyBorder="1" applyAlignment="1" applyProtection="1">
      <alignment horizontal="center" wrapText="1"/>
    </xf>
    <xf numFmtId="0" fontId="9" fillId="4" borderId="6" xfId="0" applyFont="1" applyFill="1" applyBorder="1" applyAlignment="1" applyProtection="1">
      <alignment horizontal="center" wrapText="1"/>
    </xf>
    <xf numFmtId="0" fontId="7" fillId="4" borderId="22" xfId="0" applyFont="1" applyFill="1" applyBorder="1" applyAlignment="1" applyProtection="1">
      <alignment horizontal="center" wrapText="1"/>
    </xf>
    <xf numFmtId="0" fontId="7" fillId="4" borderId="23" xfId="0" applyFont="1" applyFill="1" applyBorder="1" applyAlignment="1" applyProtection="1">
      <alignment horizontal="center" wrapText="1"/>
    </xf>
    <xf numFmtId="0" fontId="9" fillId="4" borderId="22" xfId="0" applyFont="1" applyFill="1" applyBorder="1" applyAlignment="1" applyProtection="1">
      <alignment horizontal="center" wrapText="1"/>
    </xf>
    <xf numFmtId="0" fontId="7" fillId="4" borderId="1" xfId="0" applyFont="1" applyFill="1" applyBorder="1" applyAlignment="1" applyProtection="1">
      <alignment horizontal="center" wrapText="1"/>
    </xf>
    <xf numFmtId="0" fontId="5" fillId="4" borderId="12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wrapText="1"/>
    </xf>
    <xf numFmtId="0" fontId="7" fillId="4" borderId="1" xfId="0" applyFont="1" applyFill="1" applyBorder="1" applyAlignment="1" applyProtection="1">
      <alignment horizontal="center"/>
    </xf>
    <xf numFmtId="164" fontId="5" fillId="4" borderId="1" xfId="0" quotePrefix="1" applyNumberFormat="1" applyFont="1" applyFill="1" applyBorder="1" applyProtection="1"/>
    <xf numFmtId="0" fontId="5" fillId="4" borderId="1" xfId="0" applyFont="1" applyFill="1" applyBorder="1" applyAlignment="1" applyProtection="1">
      <alignment wrapText="1" readingOrder="1"/>
    </xf>
    <xf numFmtId="0" fontId="5" fillId="4" borderId="1" xfId="0" applyFont="1" applyFill="1" applyBorder="1" applyAlignment="1" applyProtection="1">
      <alignment horizontal="left" wrapText="1"/>
    </xf>
    <xf numFmtId="0" fontId="5" fillId="4" borderId="4" xfId="0" applyFont="1" applyFill="1" applyBorder="1" applyProtection="1"/>
    <xf numFmtId="0" fontId="7" fillId="4" borderId="1" xfId="0" applyFont="1" applyFill="1" applyBorder="1" applyAlignment="1" applyProtection="1">
      <alignment horizontal="left" wrapText="1"/>
    </xf>
    <xf numFmtId="0" fontId="7" fillId="4" borderId="3" xfId="0" applyFont="1" applyFill="1" applyBorder="1" applyAlignment="1" applyProtection="1">
      <alignment horizontal="center"/>
    </xf>
    <xf numFmtId="164" fontId="7" fillId="4" borderId="3" xfId="0" applyNumberFormat="1" applyFont="1" applyFill="1" applyBorder="1" applyProtection="1"/>
    <xf numFmtId="164" fontId="7" fillId="4" borderId="15" xfId="0" applyNumberFormat="1" applyFont="1" applyFill="1" applyBorder="1" applyProtection="1"/>
    <xf numFmtId="164" fontId="7" fillId="4" borderId="24" xfId="0" applyNumberFormat="1" applyFont="1" applyFill="1" applyBorder="1" applyProtection="1"/>
    <xf numFmtId="164" fontId="5" fillId="10" borderId="13" xfId="0" applyNumberFormat="1" applyFont="1" applyFill="1" applyBorder="1" applyProtection="1"/>
    <xf numFmtId="164" fontId="7" fillId="4" borderId="15" xfId="0" quotePrefix="1" applyNumberFormat="1" applyFont="1" applyFill="1" applyBorder="1" applyProtection="1"/>
    <xf numFmtId="0" fontId="1" fillId="0" borderId="1" xfId="0" applyFont="1" applyBorder="1" applyAlignment="1" applyProtection="1">
      <alignment horizontal="right" wrapText="1"/>
    </xf>
    <xf numFmtId="164" fontId="1" fillId="0" borderId="1" xfId="0" applyNumberFormat="1" applyFont="1" applyBorder="1" applyProtection="1"/>
    <xf numFmtId="0" fontId="1" fillId="0" borderId="0" xfId="0" applyFont="1" applyBorder="1" applyAlignment="1" applyProtection="1">
      <alignment horizontal="right" wrapText="1"/>
    </xf>
    <xf numFmtId="164" fontId="1" fillId="0" borderId="0" xfId="0" applyNumberFormat="1" applyFont="1" applyBorder="1" applyProtection="1"/>
    <xf numFmtId="164" fontId="1" fillId="0" borderId="31" xfId="0" applyNumberFormat="1" applyFont="1" applyBorder="1" applyProtection="1"/>
    <xf numFmtId="0" fontId="7" fillId="4" borderId="12" xfId="0" applyFont="1" applyFill="1" applyBorder="1" applyProtection="1"/>
    <xf numFmtId="0" fontId="5" fillId="4" borderId="2" xfId="0" applyFont="1" applyFill="1" applyBorder="1" applyProtection="1"/>
    <xf numFmtId="0" fontId="5" fillId="9" borderId="2" xfId="0" applyFont="1" applyFill="1" applyBorder="1" applyAlignment="1" applyProtection="1">
      <alignment horizontal="center" wrapText="1"/>
    </xf>
    <xf numFmtId="0" fontId="5" fillId="4" borderId="17" xfId="0" applyFont="1" applyFill="1" applyBorder="1" applyAlignment="1" applyProtection="1">
      <alignment horizontal="center" wrapText="1"/>
    </xf>
    <xf numFmtId="0" fontId="5" fillId="4" borderId="18" xfId="0" applyFont="1" applyFill="1" applyBorder="1" applyAlignment="1" applyProtection="1">
      <alignment horizontal="center" wrapText="1"/>
    </xf>
    <xf numFmtId="0" fontId="5" fillId="4" borderId="16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5" fillId="4" borderId="20" xfId="0" applyFont="1" applyFill="1" applyBorder="1" applyAlignment="1" applyProtection="1">
      <alignment horizontal="center" wrapText="1"/>
    </xf>
    <xf numFmtId="164" fontId="4" fillId="0" borderId="1" xfId="0" applyNumberFormat="1" applyFont="1" applyBorder="1" applyProtection="1"/>
    <xf numFmtId="164" fontId="5" fillId="4" borderId="19" xfId="0" quotePrefix="1" applyNumberFormat="1" applyFont="1" applyFill="1" applyBorder="1" applyProtection="1"/>
    <xf numFmtId="164" fontId="7" fillId="10" borderId="3" xfId="0" applyNumberFormat="1" applyFont="1" applyFill="1" applyBorder="1" applyProtection="1"/>
    <xf numFmtId="164" fontId="7" fillId="4" borderId="13" xfId="0" applyNumberFormat="1" applyFont="1" applyFill="1" applyBorder="1" applyProtection="1"/>
    <xf numFmtId="0" fontId="0" fillId="10" borderId="1" xfId="0" applyFill="1" applyBorder="1" applyProtection="1"/>
    <xf numFmtId="0" fontId="1" fillId="0" borderId="0" xfId="0" applyFont="1" applyAlignment="1" applyProtection="1">
      <alignment horizontal="right"/>
    </xf>
    <xf numFmtId="0" fontId="4" fillId="0" borderId="0" xfId="0" applyFont="1" applyBorder="1" applyProtection="1"/>
    <xf numFmtId="0" fontId="12" fillId="5" borderId="7" xfId="0" quotePrefix="1" applyFont="1" applyFill="1" applyBorder="1" applyAlignment="1" applyProtection="1">
      <alignment horizontal="center" wrapText="1"/>
    </xf>
    <xf numFmtId="0" fontId="5" fillId="0" borderId="0" xfId="3" applyFont="1" applyAlignment="1" applyProtection="1">
      <alignment horizontal="left" wrapText="1"/>
    </xf>
    <xf numFmtId="0" fontId="0" fillId="0" borderId="0" xfId="0" applyProtection="1"/>
    <xf numFmtId="0" fontId="6" fillId="4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8" fillId="4" borderId="3" xfId="0" applyFont="1" applyFill="1" applyBorder="1" applyAlignment="1" applyProtection="1">
      <alignment horizontal="center"/>
    </xf>
    <xf numFmtId="0" fontId="18" fillId="4" borderId="7" xfId="0" applyFont="1" applyFill="1" applyBorder="1" applyAlignment="1" applyProtection="1">
      <alignment horizontal="center"/>
    </xf>
    <xf numFmtId="0" fontId="18" fillId="4" borderId="13" xfId="0" applyFont="1" applyFill="1" applyBorder="1" applyAlignment="1" applyProtection="1">
      <alignment horizontal="center"/>
    </xf>
    <xf numFmtId="0" fontId="7" fillId="8" borderId="26" xfId="0" applyFont="1" applyFill="1" applyBorder="1" applyAlignment="1" applyProtection="1">
      <alignment horizontal="center" wrapText="1"/>
    </xf>
    <xf numFmtId="0" fontId="7" fillId="4" borderId="7" xfId="0" applyFont="1" applyFill="1" applyBorder="1" applyAlignment="1" applyProtection="1">
      <alignment horizontal="center" wrapText="1"/>
    </xf>
    <xf numFmtId="0" fontId="7" fillId="8" borderId="7" xfId="0" applyFont="1" applyFill="1" applyBorder="1" applyAlignment="1" applyProtection="1">
      <alignment horizontal="center" wrapText="1"/>
    </xf>
    <xf numFmtId="0" fontId="7" fillId="8" borderId="27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left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20" fillId="9" borderId="0" xfId="0" applyFont="1" applyFill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center"/>
    </xf>
    <xf numFmtId="0" fontId="7" fillId="6" borderId="20" xfId="0" applyFont="1" applyFill="1" applyBorder="1" applyAlignment="1" applyProtection="1">
      <alignment horizontal="center" wrapText="1"/>
    </xf>
    <xf numFmtId="0" fontId="7" fillId="8" borderId="20" xfId="0" applyFont="1" applyFill="1" applyBorder="1" applyAlignment="1" applyProtection="1">
      <alignment horizontal="center" wrapText="1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center" wrapText="1"/>
    </xf>
    <xf numFmtId="0" fontId="8" fillId="0" borderId="32" xfId="0" applyFont="1" applyBorder="1" applyAlignment="1" applyProtection="1">
      <alignment horizontal="center" wrapText="1"/>
    </xf>
    <xf numFmtId="0" fontId="7" fillId="6" borderId="15" xfId="0" applyFont="1" applyFill="1" applyBorder="1" applyAlignment="1" applyProtection="1">
      <alignment horizontal="center" wrapText="1"/>
    </xf>
    <xf numFmtId="0" fontId="7" fillId="6" borderId="25" xfId="0" applyFont="1" applyFill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7" fillId="7" borderId="20" xfId="0" applyFont="1" applyFill="1" applyBorder="1" applyAlignment="1" applyProtection="1">
      <alignment horizontal="center" wrapText="1"/>
    </xf>
    <xf numFmtId="0" fontId="7" fillId="7" borderId="25" xfId="0" applyFont="1" applyFill="1" applyBorder="1" applyAlignment="1" applyProtection="1">
      <alignment horizontal="center" wrapText="1"/>
    </xf>
    <xf numFmtId="0" fontId="7" fillId="7" borderId="24" xfId="0" applyFont="1" applyFill="1" applyBorder="1" applyAlignment="1" applyProtection="1">
      <alignment horizontal="center" wrapText="1"/>
    </xf>
    <xf numFmtId="0" fontId="6" fillId="0" borderId="34" xfId="0" applyFont="1" applyBorder="1" applyAlignment="1" applyProtection="1">
      <alignment horizontal="center" wrapText="1"/>
    </xf>
    <xf numFmtId="0" fontId="6" fillId="0" borderId="33" xfId="0" applyFont="1" applyBorder="1" applyAlignment="1" applyProtection="1">
      <alignment horizontal="center" wrapText="1"/>
    </xf>
    <xf numFmtId="0" fontId="6" fillId="0" borderId="35" xfId="0" applyFont="1" applyBorder="1" applyAlignment="1" applyProtection="1">
      <alignment horizontal="center" wrapText="1"/>
    </xf>
    <xf numFmtId="0" fontId="6" fillId="0" borderId="36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37" xfId="0" applyFont="1" applyBorder="1" applyAlignment="1" applyProtection="1">
      <alignment horizontal="center" wrapText="1"/>
    </xf>
    <xf numFmtId="164" fontId="6" fillId="4" borderId="0" xfId="0" applyNumberFormat="1" applyFont="1" applyFill="1" applyAlignment="1" applyProtection="1">
      <alignment horizontal="right" vertical="center"/>
    </xf>
    <xf numFmtId="164" fontId="11" fillId="4" borderId="3" xfId="1" applyNumberFormat="1" applyFill="1" applyBorder="1" applyAlignment="1" applyProtection="1">
      <alignment horizontal="center"/>
    </xf>
    <xf numFmtId="164" fontId="11" fillId="4" borderId="13" xfId="1" applyNumberFormat="1" applyFill="1" applyBorder="1" applyAlignment="1" applyProtection="1">
      <alignment horizontal="center"/>
    </xf>
    <xf numFmtId="164" fontId="19" fillId="4" borderId="3" xfId="0" applyNumberFormat="1" applyFont="1" applyFill="1" applyBorder="1" applyAlignment="1" applyProtection="1">
      <alignment horizontal="center"/>
    </xf>
    <xf numFmtId="164" fontId="19" fillId="4" borderId="13" xfId="0" applyNumberFormat="1" applyFont="1" applyFill="1" applyBorder="1" applyAlignment="1" applyProtection="1">
      <alignment horizontal="center"/>
    </xf>
    <xf numFmtId="164" fontId="7" fillId="6" borderId="3" xfId="0" applyNumberFormat="1" applyFont="1" applyFill="1" applyBorder="1" applyAlignment="1" applyProtection="1">
      <alignment horizontal="center" wrapText="1"/>
    </xf>
    <xf numFmtId="164" fontId="7" fillId="6" borderId="7" xfId="0" applyNumberFormat="1" applyFont="1" applyFill="1" applyBorder="1" applyAlignment="1" applyProtection="1">
      <alignment horizontal="center" wrapText="1"/>
    </xf>
    <xf numFmtId="164" fontId="7" fillId="6" borderId="13" xfId="0" applyNumberFormat="1" applyFont="1" applyFill="1" applyBorder="1" applyAlignment="1" applyProtection="1">
      <alignment horizontal="center" wrapText="1"/>
    </xf>
    <xf numFmtId="164" fontId="6" fillId="4" borderId="3" xfId="0" applyNumberFormat="1" applyFont="1" applyFill="1" applyBorder="1" applyAlignment="1" applyProtection="1">
      <alignment horizontal="center"/>
    </xf>
    <xf numFmtId="164" fontId="6" fillId="4" borderId="13" xfId="0" applyNumberFormat="1" applyFont="1" applyFill="1" applyBorder="1" applyAlignment="1" applyProtection="1">
      <alignment horizontal="center"/>
    </xf>
    <xf numFmtId="164" fontId="7" fillId="7" borderId="3" xfId="0" applyNumberFormat="1" applyFont="1" applyFill="1" applyBorder="1" applyAlignment="1" applyProtection="1">
      <alignment horizontal="center" wrapText="1"/>
    </xf>
    <xf numFmtId="164" fontId="7" fillId="7" borderId="7" xfId="0" applyNumberFormat="1" applyFont="1" applyFill="1" applyBorder="1" applyAlignment="1" applyProtection="1">
      <alignment horizontal="center" wrapText="1"/>
    </xf>
    <xf numFmtId="164" fontId="7" fillId="7" borderId="13" xfId="0" applyNumberFormat="1" applyFont="1" applyFill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center" wrapText="1"/>
    </xf>
    <xf numFmtId="0" fontId="6" fillId="0" borderId="21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7" fillId="4" borderId="29" xfId="2" applyFont="1" applyFill="1" applyBorder="1" applyAlignment="1" applyProtection="1">
      <alignment horizontal="center" wrapText="1"/>
    </xf>
    <xf numFmtId="0" fontId="17" fillId="4" borderId="28" xfId="2" applyFont="1" applyFill="1" applyBorder="1" applyAlignment="1" applyProtection="1">
      <alignment horizontal="center" wrapText="1"/>
    </xf>
    <xf numFmtId="164" fontId="7" fillId="6" borderId="4" xfId="0" applyNumberFormat="1" applyFont="1" applyFill="1" applyBorder="1" applyAlignment="1" applyProtection="1">
      <alignment horizontal="center" wrapText="1"/>
    </xf>
    <xf numFmtId="164" fontId="7" fillId="6" borderId="11" xfId="0" applyNumberFormat="1" applyFont="1" applyFill="1" applyBorder="1" applyAlignment="1" applyProtection="1">
      <alignment horizontal="center" wrapText="1"/>
    </xf>
    <xf numFmtId="164" fontId="7" fillId="8" borderId="3" xfId="0" applyNumberFormat="1" applyFont="1" applyFill="1" applyBorder="1" applyAlignment="1" applyProtection="1">
      <alignment horizontal="center" wrapText="1"/>
    </xf>
    <xf numFmtId="164" fontId="7" fillId="8" borderId="7" xfId="0" applyNumberFormat="1" applyFont="1" applyFill="1" applyBorder="1" applyAlignment="1" applyProtection="1">
      <alignment horizontal="center" wrapText="1"/>
    </xf>
    <xf numFmtId="164" fontId="7" fillId="8" borderId="13" xfId="0" applyNumberFormat="1" applyFont="1" applyFill="1" applyBorder="1" applyAlignment="1" applyProtection="1">
      <alignment horizontal="center" wrapText="1"/>
    </xf>
    <xf numFmtId="0" fontId="12" fillId="5" borderId="3" xfId="0" quotePrefix="1" applyFont="1" applyFill="1" applyBorder="1" applyAlignment="1" applyProtection="1">
      <alignment horizontal="center" wrapText="1"/>
    </xf>
    <xf numFmtId="0" fontId="12" fillId="5" borderId="7" xfId="0" quotePrefix="1" applyFont="1" applyFill="1" applyBorder="1" applyAlignment="1" applyProtection="1">
      <alignment horizontal="center" wrapText="1"/>
    </xf>
    <xf numFmtId="0" fontId="12" fillId="5" borderId="13" xfId="0" quotePrefix="1" applyFont="1" applyFill="1" applyBorder="1" applyAlignment="1" applyProtection="1">
      <alignment horizontal="center" wrapText="1"/>
    </xf>
    <xf numFmtId="164" fontId="7" fillId="8" borderId="25" xfId="0" applyNumberFormat="1" applyFont="1" applyFill="1" applyBorder="1" applyAlignment="1" applyProtection="1">
      <alignment horizontal="center" wrapText="1"/>
    </xf>
    <xf numFmtId="164" fontId="7" fillId="7" borderId="25" xfId="0" applyNumberFormat="1" applyFont="1" applyFill="1" applyBorder="1" applyAlignment="1" applyProtection="1">
      <alignment horizontal="center" wrapText="1"/>
    </xf>
    <xf numFmtId="164" fontId="7" fillId="7" borderId="24" xfId="0" applyNumberFormat="1" applyFont="1" applyFill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5" fillId="0" borderId="0" xfId="3" applyFont="1" applyAlignment="1" applyProtection="1">
      <alignment horizontal="left" wrapText="1"/>
    </xf>
    <xf numFmtId="0" fontId="0" fillId="0" borderId="0" xfId="0" applyProtection="1"/>
    <xf numFmtId="164" fontId="17" fillId="4" borderId="3" xfId="1" applyNumberFormat="1" applyFont="1" applyFill="1" applyBorder="1" applyAlignment="1" applyProtection="1">
      <alignment horizontal="center" wrapText="1"/>
    </xf>
    <xf numFmtId="164" fontId="17" fillId="4" borderId="13" xfId="1" applyNumberFormat="1" applyFont="1" applyFill="1" applyBorder="1" applyAlignment="1" applyProtection="1">
      <alignment horizontal="center" wrapText="1"/>
    </xf>
    <xf numFmtId="0" fontId="22" fillId="4" borderId="1" xfId="0" applyFont="1" applyFill="1" applyBorder="1" applyAlignment="1" applyProtection="1">
      <alignment horizontal="center"/>
    </xf>
    <xf numFmtId="0" fontId="23" fillId="0" borderId="1" xfId="3" applyFont="1" applyBorder="1" applyAlignment="1" applyProtection="1">
      <alignment wrapText="1"/>
    </xf>
    <xf numFmtId="0" fontId="23" fillId="0" borderId="1" xfId="0" applyFont="1" applyBorder="1" applyAlignment="1" applyProtection="1">
      <alignment horizontal="center"/>
    </xf>
    <xf numFmtId="0" fontId="23" fillId="4" borderId="1" xfId="0" applyFont="1" applyFill="1" applyBorder="1" applyAlignment="1" applyProtection="1">
      <alignment horizontal="center"/>
    </xf>
    <xf numFmtId="0" fontId="23" fillId="4" borderId="1" xfId="3" applyFont="1" applyFill="1" applyBorder="1" applyAlignment="1" applyProtection="1">
      <alignment wrapText="1"/>
    </xf>
    <xf numFmtId="164" fontId="23" fillId="4" borderId="1" xfId="0" applyNumberFormat="1" applyFont="1" applyFill="1" applyBorder="1" applyProtection="1">
      <protection locked="0"/>
    </xf>
    <xf numFmtId="164" fontId="23" fillId="4" borderId="1" xfId="0" applyNumberFormat="1" applyFont="1" applyFill="1" applyBorder="1" applyProtection="1"/>
    <xf numFmtId="164" fontId="24" fillId="4" borderId="3" xfId="1" applyNumberFormat="1" applyFont="1" applyFill="1" applyBorder="1" applyAlignment="1" applyProtection="1">
      <alignment horizontal="center"/>
    </xf>
    <xf numFmtId="164" fontId="24" fillId="4" borderId="13" xfId="1" applyNumberFormat="1" applyFont="1" applyFill="1" applyBorder="1" applyAlignment="1" applyProtection="1">
      <alignment horizontal="center"/>
    </xf>
    <xf numFmtId="164" fontId="5" fillId="4" borderId="1" xfId="0" applyNumberFormat="1" applyFont="1" applyFill="1" applyBorder="1" applyAlignment="1" applyProtection="1">
      <alignment horizontal="left"/>
      <protection locked="0"/>
    </xf>
    <xf numFmtId="164" fontId="5" fillId="10" borderId="1" xfId="0" applyNumberFormat="1" applyFont="1" applyFill="1" applyBorder="1" applyProtection="1">
      <protection locked="0"/>
    </xf>
    <xf numFmtId="0" fontId="19" fillId="4" borderId="3" xfId="0" applyFont="1" applyFill="1" applyBorder="1" applyAlignment="1" applyProtection="1">
      <alignment horizontal="center" wrapText="1"/>
    </xf>
    <xf numFmtId="0" fontId="19" fillId="4" borderId="13" xfId="0" applyFont="1" applyFill="1" applyBorder="1" applyAlignment="1" applyProtection="1">
      <alignment horizontal="center" wrapText="1"/>
    </xf>
    <xf numFmtId="164" fontId="5" fillId="0" borderId="1" xfId="0" applyNumberFormat="1" applyFont="1" applyFill="1" applyBorder="1" applyProtection="1">
      <protection locked="0"/>
    </xf>
    <xf numFmtId="164" fontId="5" fillId="4" borderId="3" xfId="0" applyNumberFormat="1" applyFont="1" applyFill="1" applyBorder="1" applyAlignment="1" applyProtection="1"/>
    <xf numFmtId="164" fontId="5" fillId="4" borderId="13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wrapText="1"/>
    </xf>
    <xf numFmtId="0" fontId="19" fillId="4" borderId="12" xfId="0" applyFont="1" applyFill="1" applyBorder="1" applyAlignment="1" applyProtection="1">
      <alignment horizontal="center" wrapText="1"/>
    </xf>
    <xf numFmtId="0" fontId="19" fillId="4" borderId="0" xfId="0" applyFont="1" applyFill="1" applyBorder="1" applyAlignment="1" applyProtection="1">
      <alignment horizontal="center" wrapText="1"/>
    </xf>
    <xf numFmtId="164" fontId="5" fillId="4" borderId="12" xfId="0" applyNumberFormat="1" applyFont="1" applyFill="1" applyBorder="1" applyAlignment="1" applyProtection="1">
      <alignment horizontal="center"/>
    </xf>
    <xf numFmtId="164" fontId="5" fillId="4" borderId="0" xfId="0" applyNumberFormat="1" applyFont="1" applyFill="1" applyBorder="1" applyAlignment="1" applyProtection="1">
      <alignment horizontal="center"/>
    </xf>
    <xf numFmtId="164" fontId="19" fillId="4" borderId="12" xfId="0" applyNumberFormat="1" applyFont="1" applyFill="1" applyBorder="1" applyAlignment="1" applyProtection="1">
      <alignment horizontal="center"/>
    </xf>
    <xf numFmtId="164" fontId="19" fillId="4" borderId="0" xfId="0" applyNumberFormat="1" applyFont="1" applyFill="1" applyBorder="1" applyAlignment="1" applyProtection="1">
      <alignment horizontal="center"/>
    </xf>
    <xf numFmtId="164" fontId="25" fillId="0" borderId="3" xfId="0" applyNumberFormat="1" applyFont="1" applyFill="1" applyBorder="1" applyAlignment="1" applyProtection="1">
      <alignment horizontal="right"/>
    </xf>
    <xf numFmtId="164" fontId="25" fillId="0" borderId="13" xfId="0" applyNumberFormat="1" applyFont="1" applyFill="1" applyBorder="1" applyAlignment="1" applyProtection="1">
      <alignment horizontal="right"/>
    </xf>
    <xf numFmtId="164" fontId="7" fillId="0" borderId="12" xfId="0" applyNumberFormat="1" applyFont="1" applyFill="1" applyBorder="1" applyAlignment="1" applyProtection="1">
      <alignment wrapText="1"/>
    </xf>
    <xf numFmtId="0" fontId="10" fillId="4" borderId="12" xfId="0" applyFont="1" applyFill="1" applyBorder="1" applyAlignment="1" applyProtection="1">
      <alignment horizontal="center" wrapText="1"/>
    </xf>
    <xf numFmtId="0" fontId="10" fillId="4" borderId="0" xfId="0" applyFont="1" applyFill="1" applyBorder="1" applyAlignment="1" applyProtection="1">
      <alignment horizontal="center" wrapText="1"/>
    </xf>
    <xf numFmtId="164" fontId="5" fillId="0" borderId="1" xfId="0" applyNumberFormat="1" applyFont="1" applyFill="1" applyBorder="1" applyProtection="1"/>
    <xf numFmtId="164" fontId="26" fillId="0" borderId="3" xfId="0" applyNumberFormat="1" applyFont="1" applyBorder="1" applyAlignment="1" applyProtection="1">
      <alignment horizontal="center"/>
    </xf>
    <xf numFmtId="164" fontId="26" fillId="0" borderId="13" xfId="0" applyNumberFormat="1" applyFont="1" applyBorder="1" applyAlignment="1" applyProtection="1">
      <alignment horizontal="center"/>
    </xf>
    <xf numFmtId="164" fontId="6" fillId="0" borderId="34" xfId="0" applyNumberFormat="1" applyFont="1" applyBorder="1" applyAlignment="1" applyProtection="1">
      <alignment horizontal="center"/>
    </xf>
    <xf numFmtId="164" fontId="6" fillId="0" borderId="35" xfId="0" applyNumberFormat="1" applyFont="1" applyBorder="1" applyAlignment="1" applyProtection="1">
      <alignment horizontal="center"/>
    </xf>
    <xf numFmtId="164" fontId="6" fillId="0" borderId="36" xfId="0" applyNumberFormat="1" applyFont="1" applyBorder="1" applyAlignment="1" applyProtection="1">
      <alignment horizontal="center"/>
    </xf>
    <xf numFmtId="164" fontId="6" fillId="0" borderId="37" xfId="0" applyNumberFormat="1" applyFont="1" applyBorder="1" applyAlignment="1" applyProtection="1">
      <alignment horizontal="center"/>
    </xf>
    <xf numFmtId="164" fontId="26" fillId="4" borderId="9" xfId="0" applyNumberFormat="1" applyFont="1" applyFill="1" applyBorder="1" applyAlignment="1" applyProtection="1">
      <alignment horizontal="center"/>
    </xf>
    <xf numFmtId="164" fontId="26" fillId="4" borderId="14" xfId="0" applyNumberFormat="1" applyFont="1" applyFill="1" applyBorder="1" applyAlignment="1" applyProtection="1">
      <alignment horizontal="center"/>
    </xf>
    <xf numFmtId="164" fontId="5" fillId="10" borderId="15" xfId="0" quotePrefix="1" applyNumberFormat="1" applyFont="1" applyFill="1" applyBorder="1" applyProtection="1"/>
    <xf numFmtId="164" fontId="5" fillId="10" borderId="24" xfId="0" applyNumberFormat="1" applyFont="1" applyFill="1" applyBorder="1" applyProtection="1">
      <protection locked="0"/>
    </xf>
    <xf numFmtId="0" fontId="27" fillId="0" borderId="0" xfId="0" applyFont="1" applyAlignment="1" applyProtection="1">
      <alignment horizontal="right"/>
    </xf>
  </cellXfs>
  <cellStyles count="4">
    <cellStyle name="40% - Accent1" xfId="1" builtinId="31"/>
    <cellStyle name="40% - Accent2" xfId="2" builtinId="35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762000</xdr:colOff>
      <xdr:row>1</xdr:row>
      <xdr:rowOff>47625</xdr:rowOff>
    </xdr:from>
    <xdr:to>
      <xdr:col>11</xdr:col>
      <xdr:colOff>561975</xdr:colOff>
      <xdr:row>2</xdr:row>
      <xdr:rowOff>180975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00650" y="47625"/>
          <a:ext cx="2524125" cy="2476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FORM OF BID -</a:t>
          </a:r>
          <a:r>
            <a:rPr lang="en-US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#1</a:t>
          </a:r>
          <a:endParaRPr lang="en-US" sz="12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16</xdr:col>
      <xdr:colOff>219075</xdr:colOff>
      <xdr:row>1</xdr:row>
      <xdr:rowOff>104775</xdr:rowOff>
    </xdr:from>
    <xdr:to>
      <xdr:col>18</xdr:col>
      <xdr:colOff>28575</xdr:colOff>
      <xdr:row>2</xdr:row>
      <xdr:rowOff>257175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820400" y="104775"/>
          <a:ext cx="1257300" cy="2667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US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"EXHIBIT G"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54"/>
  <sheetViews>
    <sheetView tabSelected="1" zoomScaleNormal="100" workbookViewId="0"/>
  </sheetViews>
  <sheetFormatPr defaultColWidth="9.140625" defaultRowHeight="12.75" x14ac:dyDescent="0.2"/>
  <cols>
    <col min="1" max="1" width="2.7109375" style="7" customWidth="1"/>
    <col min="2" max="2" width="22.7109375" style="7" customWidth="1"/>
    <col min="3" max="3" width="6.42578125" style="7" customWidth="1"/>
    <col min="4" max="4" width="8.5703125" style="7" customWidth="1"/>
    <col min="5" max="5" width="9.7109375" style="7" customWidth="1"/>
    <col min="6" max="6" width="10.7109375" style="7" customWidth="1"/>
    <col min="7" max="7" width="8.85546875" style="7" customWidth="1"/>
    <col min="8" max="8" width="11.7109375" style="7" customWidth="1"/>
    <col min="9" max="9" width="7.85546875" style="7" customWidth="1"/>
    <col min="10" max="10" width="10.7109375" style="7" customWidth="1"/>
    <col min="11" max="11" width="10.5703125" style="7" customWidth="1"/>
    <col min="12" max="12" width="9.28515625" style="7" customWidth="1"/>
    <col min="13" max="16" width="10.5703125" style="7" customWidth="1"/>
    <col min="17" max="17" width="10" style="7" customWidth="1"/>
    <col min="18" max="18" width="11.7109375" style="7" customWidth="1"/>
    <col min="19" max="19" width="14.7109375" style="7" customWidth="1"/>
    <col min="20" max="20" width="10.7109375" style="7" customWidth="1"/>
    <col min="21" max="16384" width="9.140625" style="7"/>
  </cols>
  <sheetData>
    <row r="1" spans="1:19" s="121" customFormat="1" ht="19.5" customHeight="1" x14ac:dyDescent="0.25">
      <c r="Q1" s="236" t="s">
        <v>127</v>
      </c>
      <c r="R1" s="236"/>
      <c r="S1" s="236"/>
    </row>
    <row r="2" spans="1:19" ht="9.6" customHeigh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33" customHeight="1" x14ac:dyDescent="0.25">
      <c r="A3" s="122" t="s">
        <v>16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ht="24" customHeight="1" x14ac:dyDescent="0.25">
      <c r="A4" s="123" t="s">
        <v>76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19" ht="13.5" customHeight="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30" customHeight="1" x14ac:dyDescent="0.25">
      <c r="A6" s="59"/>
      <c r="B6" s="60" t="s">
        <v>119</v>
      </c>
      <c r="C6" s="61"/>
      <c r="D6" s="61"/>
      <c r="E6" s="61"/>
      <c r="F6" s="61"/>
      <c r="G6" s="62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22.15" customHeight="1" x14ac:dyDescent="0.25">
      <c r="A7" s="63"/>
      <c r="B7" s="131" t="s">
        <v>100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58"/>
    </row>
    <row r="8" spans="1:19" ht="22.15" customHeight="1" x14ac:dyDescent="0.25">
      <c r="A8" s="58"/>
      <c r="B8" s="131" t="s">
        <v>77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58"/>
    </row>
    <row r="9" spans="1:19" ht="22.15" customHeight="1" x14ac:dyDescent="0.25">
      <c r="A9" s="58"/>
      <c r="B9" s="59" t="s">
        <v>63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8"/>
    </row>
    <row r="10" spans="1:19" ht="22.15" customHeight="1" thickBot="1" x14ac:dyDescent="0.3">
      <c r="A10" s="58"/>
      <c r="B10" s="59" t="s">
        <v>78</v>
      </c>
      <c r="C10" s="58"/>
      <c r="D10" s="58"/>
      <c r="E10" s="58"/>
      <c r="F10" s="133"/>
      <c r="G10" s="133"/>
      <c r="H10" s="133"/>
      <c r="I10" s="133"/>
      <c r="J10" s="133"/>
      <c r="K10" s="133"/>
      <c r="L10" s="133"/>
      <c r="M10" s="133"/>
      <c r="N10" s="64" t="s">
        <v>79</v>
      </c>
      <c r="O10" s="132"/>
      <c r="P10" s="132"/>
      <c r="Q10" s="132"/>
      <c r="R10" s="59" t="s">
        <v>80</v>
      </c>
      <c r="S10" s="58"/>
    </row>
    <row r="11" spans="1:19" ht="22.15" customHeight="1" x14ac:dyDescent="0.25">
      <c r="A11" s="58"/>
      <c r="B11" s="123" t="s">
        <v>81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58"/>
    </row>
    <row r="12" spans="1:19" ht="18" customHeight="1" x14ac:dyDescent="0.25">
      <c r="A12" s="58"/>
      <c r="B12" s="134" t="s">
        <v>40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58"/>
    </row>
    <row r="13" spans="1:19" ht="21.75" customHeight="1" x14ac:dyDescent="0.25">
      <c r="A13" s="58"/>
      <c r="B13" s="137" t="s">
        <v>26</v>
      </c>
      <c r="C13" s="137"/>
      <c r="D13" s="137"/>
      <c r="E13" s="137"/>
      <c r="F13" s="137"/>
      <c r="G13" s="137"/>
      <c r="H13" s="65"/>
      <c r="I13" s="65"/>
      <c r="J13" s="65"/>
      <c r="K13" s="65"/>
      <c r="L13" s="66"/>
      <c r="M13" s="66"/>
      <c r="N13" s="66"/>
      <c r="O13" s="66"/>
      <c r="P13" s="66"/>
      <c r="Q13" s="66"/>
      <c r="R13" s="66"/>
      <c r="S13" s="58"/>
    </row>
    <row r="14" spans="1:19" ht="18" customHeight="1" thickBot="1" x14ac:dyDescent="0.35">
      <c r="A14" s="58"/>
      <c r="B14" s="67" t="s">
        <v>82</v>
      </c>
      <c r="C14" s="67"/>
      <c r="D14" s="3"/>
      <c r="E14" s="69" t="s">
        <v>83</v>
      </c>
      <c r="F14" s="135"/>
      <c r="G14" s="135"/>
      <c r="H14" s="70"/>
      <c r="I14" s="132"/>
      <c r="J14" s="132"/>
      <c r="K14" s="132"/>
      <c r="L14" s="132"/>
      <c r="M14" s="132"/>
      <c r="N14" s="132"/>
      <c r="O14" s="132"/>
      <c r="P14" s="66"/>
      <c r="Q14" s="66"/>
      <c r="R14" s="66"/>
      <c r="S14" s="58"/>
    </row>
    <row r="15" spans="1:19" ht="13.5" customHeight="1" x14ac:dyDescent="0.25">
      <c r="A15" s="58"/>
      <c r="B15" s="58"/>
      <c r="C15" s="58"/>
      <c r="D15" s="58"/>
      <c r="E15" s="58"/>
      <c r="F15" s="58"/>
      <c r="G15" s="71" t="s">
        <v>0</v>
      </c>
      <c r="H15" s="71"/>
      <c r="I15" s="72" t="s">
        <v>17</v>
      </c>
      <c r="J15" s="73"/>
      <c r="K15" s="62"/>
      <c r="L15" s="58"/>
      <c r="M15" s="58"/>
      <c r="N15" s="58"/>
      <c r="O15" s="58"/>
      <c r="P15" s="66"/>
      <c r="Q15" s="66"/>
      <c r="R15" s="66"/>
      <c r="S15" s="58"/>
    </row>
    <row r="16" spans="1:19" ht="16.149999999999999" customHeight="1" thickBot="1" x14ac:dyDescent="0.35">
      <c r="A16" s="58"/>
      <c r="B16" s="67" t="s">
        <v>82</v>
      </c>
      <c r="C16" s="67"/>
      <c r="D16" s="68"/>
      <c r="E16" s="69" t="s">
        <v>84</v>
      </c>
      <c r="F16" s="136"/>
      <c r="G16" s="136"/>
      <c r="H16" s="70"/>
      <c r="I16" s="132"/>
      <c r="J16" s="132"/>
      <c r="K16" s="132"/>
      <c r="L16" s="132"/>
      <c r="M16" s="132"/>
      <c r="N16" s="132"/>
      <c r="O16" s="132"/>
      <c r="P16" s="66"/>
      <c r="Q16" s="66"/>
      <c r="R16" s="66"/>
      <c r="S16" s="58"/>
    </row>
    <row r="17" spans="1:20" ht="12.75" customHeight="1" x14ac:dyDescent="0.25">
      <c r="A17" s="58"/>
      <c r="B17" s="58"/>
      <c r="C17" s="58"/>
      <c r="D17" s="58"/>
      <c r="E17" s="58"/>
      <c r="F17" s="58"/>
      <c r="G17" s="71" t="s">
        <v>0</v>
      </c>
      <c r="H17" s="71"/>
      <c r="I17" s="72" t="s">
        <v>18</v>
      </c>
      <c r="J17" s="73"/>
      <c r="K17" s="62"/>
      <c r="L17" s="58"/>
      <c r="M17" s="58"/>
      <c r="N17" s="58"/>
      <c r="O17" s="58"/>
      <c r="P17" s="66"/>
      <c r="Q17" s="66"/>
      <c r="R17" s="66"/>
      <c r="S17" s="58"/>
    </row>
    <row r="18" spans="1:20" ht="18" customHeight="1" thickBot="1" x14ac:dyDescent="0.35">
      <c r="A18" s="58"/>
      <c r="B18" s="67" t="s">
        <v>82</v>
      </c>
      <c r="C18" s="67"/>
      <c r="D18" s="3"/>
      <c r="E18" s="69" t="s">
        <v>83</v>
      </c>
      <c r="F18" s="136"/>
      <c r="G18" s="136"/>
      <c r="H18" s="70"/>
      <c r="I18" s="132"/>
      <c r="J18" s="132"/>
      <c r="K18" s="132"/>
      <c r="L18" s="132"/>
      <c r="M18" s="132"/>
      <c r="N18" s="132"/>
      <c r="O18" s="132"/>
      <c r="P18" s="66"/>
      <c r="Q18" s="66"/>
      <c r="R18" s="66"/>
      <c r="S18" s="58"/>
    </row>
    <row r="19" spans="1:20" ht="13.5" customHeight="1" x14ac:dyDescent="0.25">
      <c r="A19" s="58"/>
      <c r="B19" s="58"/>
      <c r="C19" s="58"/>
      <c r="D19" s="58"/>
      <c r="E19" s="66"/>
      <c r="F19" s="58"/>
      <c r="G19" s="71" t="s">
        <v>0</v>
      </c>
      <c r="H19" s="71"/>
      <c r="I19" s="72" t="s">
        <v>85</v>
      </c>
      <c r="J19" s="73"/>
      <c r="K19" s="62"/>
      <c r="L19" s="58"/>
      <c r="M19" s="58"/>
      <c r="N19" s="58"/>
      <c r="O19" s="58"/>
      <c r="P19" s="66"/>
      <c r="Q19" s="66"/>
      <c r="R19" s="66"/>
      <c r="S19" s="58"/>
    </row>
    <row r="20" spans="1:20" ht="16.149999999999999" customHeight="1" thickBot="1" x14ac:dyDescent="0.3">
      <c r="A20" s="58"/>
      <c r="B20" s="58"/>
      <c r="C20" s="58"/>
      <c r="D20" s="58"/>
      <c r="E20" s="58"/>
      <c r="F20" s="58"/>
      <c r="G20" s="58" t="s">
        <v>0</v>
      </c>
      <c r="H20" s="58"/>
      <c r="I20" s="132"/>
      <c r="J20" s="132"/>
      <c r="K20" s="132"/>
      <c r="L20" s="132"/>
      <c r="M20" s="132"/>
      <c r="N20" s="132"/>
      <c r="O20" s="132"/>
      <c r="P20" s="66"/>
      <c r="Q20" s="66"/>
      <c r="R20" s="66"/>
      <c r="S20" s="58"/>
    </row>
    <row r="21" spans="1:20" ht="13.5" customHeight="1" x14ac:dyDescent="0.25">
      <c r="A21" s="58"/>
      <c r="B21" s="58"/>
      <c r="C21" s="58"/>
      <c r="D21" s="58"/>
      <c r="E21" s="58"/>
      <c r="F21" s="58"/>
      <c r="G21" s="71" t="s">
        <v>0</v>
      </c>
      <c r="H21" s="71"/>
      <c r="I21" s="72" t="s">
        <v>23</v>
      </c>
      <c r="J21" s="73"/>
      <c r="K21" s="62"/>
      <c r="L21" s="58"/>
      <c r="M21" s="58"/>
      <c r="N21" s="58"/>
      <c r="O21" s="58"/>
      <c r="P21" s="66"/>
      <c r="Q21" s="66"/>
      <c r="R21" s="66"/>
      <c r="S21" s="58"/>
    </row>
    <row r="22" spans="1:20" ht="17.25" customHeight="1" x14ac:dyDescent="0.25">
      <c r="A22" s="58"/>
      <c r="B22" s="60" t="s">
        <v>105</v>
      </c>
      <c r="C22" s="61"/>
      <c r="D22" s="58"/>
      <c r="E22" s="58"/>
      <c r="F22" s="58"/>
      <c r="G22" s="71"/>
      <c r="H22" s="71"/>
      <c r="I22" s="58"/>
      <c r="J22" s="62"/>
      <c r="K22" s="62"/>
      <c r="L22" s="58"/>
      <c r="M22" s="58"/>
      <c r="N22" s="58"/>
      <c r="O22" s="58"/>
      <c r="P22" s="58"/>
      <c r="Q22" s="58"/>
      <c r="R22" s="58"/>
      <c r="S22" s="58"/>
    </row>
    <row r="23" spans="1:20" ht="25.9" customHeight="1" x14ac:dyDescent="0.25">
      <c r="A23" s="124" t="s">
        <v>93</v>
      </c>
      <c r="B23" s="125"/>
      <c r="C23" s="126"/>
      <c r="D23" s="146" t="s">
        <v>88</v>
      </c>
      <c r="E23" s="147"/>
      <c r="F23" s="147"/>
      <c r="G23" s="147"/>
      <c r="H23" s="147"/>
      <c r="I23" s="127" t="s">
        <v>89</v>
      </c>
      <c r="J23" s="128"/>
      <c r="K23" s="128"/>
      <c r="L23" s="129"/>
      <c r="M23" s="130"/>
      <c r="N23" s="151" t="s">
        <v>90</v>
      </c>
      <c r="O23" s="151"/>
      <c r="P23" s="151"/>
      <c r="Q23" s="151"/>
      <c r="R23" s="152"/>
      <c r="S23" s="74"/>
      <c r="T23" s="75"/>
    </row>
    <row r="24" spans="1:20" ht="40.5" customHeight="1" x14ac:dyDescent="0.25">
      <c r="A24" s="76"/>
      <c r="B24" s="77" t="s">
        <v>57</v>
      </c>
      <c r="C24" s="78" t="s">
        <v>4</v>
      </c>
      <c r="D24" s="79" t="s">
        <v>2</v>
      </c>
      <c r="E24" s="80" t="s">
        <v>86</v>
      </c>
      <c r="F24" s="80" t="s">
        <v>91</v>
      </c>
      <c r="G24" s="79" t="s">
        <v>53</v>
      </c>
      <c r="H24" s="81" t="s">
        <v>87</v>
      </c>
      <c r="I24" s="82" t="s">
        <v>2</v>
      </c>
      <c r="J24" s="79" t="s">
        <v>86</v>
      </c>
      <c r="K24" s="80" t="s">
        <v>91</v>
      </c>
      <c r="L24" s="79" t="s">
        <v>55</v>
      </c>
      <c r="M24" s="83" t="s">
        <v>92</v>
      </c>
      <c r="N24" s="82" t="s">
        <v>2</v>
      </c>
      <c r="O24" s="79" t="str">
        <f>$E$24</f>
        <v>Monthly Sub-total Per Unit</v>
      </c>
      <c r="P24" s="80" t="s">
        <v>91</v>
      </c>
      <c r="Q24" s="79" t="s">
        <v>56</v>
      </c>
      <c r="R24" s="79" t="s">
        <v>92</v>
      </c>
      <c r="S24" s="84" t="s">
        <v>19</v>
      </c>
      <c r="T24" s="75"/>
    </row>
    <row r="25" spans="1:20" ht="25.9" customHeight="1" x14ac:dyDescent="0.2">
      <c r="A25" s="85">
        <v>1</v>
      </c>
      <c r="B25" s="86" t="s">
        <v>5</v>
      </c>
      <c r="C25" s="87">
        <v>418</v>
      </c>
      <c r="D25" s="1">
        <v>0</v>
      </c>
      <c r="E25" s="20">
        <f>C25*D25</f>
        <v>0</v>
      </c>
      <c r="F25" s="20">
        <f>E25*0.06</f>
        <v>0</v>
      </c>
      <c r="G25" s="88">
        <f>E25+F25</f>
        <v>0</v>
      </c>
      <c r="H25" s="21">
        <f>G25*8</f>
        <v>0</v>
      </c>
      <c r="I25" s="4">
        <v>0</v>
      </c>
      <c r="J25" s="20">
        <f t="shared" ref="J25:J37" si="0">I25*C25</f>
        <v>0</v>
      </c>
      <c r="K25" s="20">
        <f>J25*0.06</f>
        <v>0</v>
      </c>
      <c r="L25" s="88">
        <f>J25+K25</f>
        <v>0</v>
      </c>
      <c r="M25" s="21">
        <f>L25*12</f>
        <v>0</v>
      </c>
      <c r="N25" s="4">
        <v>0</v>
      </c>
      <c r="O25" s="20">
        <f>C25*N25</f>
        <v>0</v>
      </c>
      <c r="P25" s="20">
        <f>O25*0.06</f>
        <v>0</v>
      </c>
      <c r="Q25" s="88">
        <f>O25+P25</f>
        <v>0</v>
      </c>
      <c r="R25" s="21">
        <f>Q25*12</f>
        <v>0</v>
      </c>
      <c r="S25" s="22">
        <f>H25+M25+R25</f>
        <v>0</v>
      </c>
      <c r="T25" s="75"/>
    </row>
    <row r="26" spans="1:20" ht="25.9" customHeight="1" x14ac:dyDescent="0.2">
      <c r="A26" s="85">
        <v>2</v>
      </c>
      <c r="B26" s="86" t="s">
        <v>6</v>
      </c>
      <c r="C26" s="87">
        <f>283+24</f>
        <v>307</v>
      </c>
      <c r="D26" s="1">
        <v>0</v>
      </c>
      <c r="E26" s="20">
        <f t="shared" ref="E26:E37" si="1">C26*D26</f>
        <v>0</v>
      </c>
      <c r="F26" s="20">
        <f t="shared" ref="F26:F37" si="2">E26*0.06</f>
        <v>0</v>
      </c>
      <c r="G26" s="88">
        <f t="shared" ref="G26:G37" si="3">E26+F26</f>
        <v>0</v>
      </c>
      <c r="H26" s="21">
        <f t="shared" ref="H26:H37" si="4">G26*8</f>
        <v>0</v>
      </c>
      <c r="I26" s="4">
        <v>0</v>
      </c>
      <c r="J26" s="20">
        <f t="shared" si="0"/>
        <v>0</v>
      </c>
      <c r="K26" s="20">
        <f t="shared" ref="K26:K37" si="5">J26*0.06</f>
        <v>0</v>
      </c>
      <c r="L26" s="88">
        <f t="shared" ref="L26:L33" si="6">J26+K26</f>
        <v>0</v>
      </c>
      <c r="M26" s="21">
        <f t="shared" ref="M26:M37" si="7">L26*12</f>
        <v>0</v>
      </c>
      <c r="N26" s="4">
        <v>0</v>
      </c>
      <c r="O26" s="20">
        <f t="shared" ref="O26:O37" si="8">N26*C26</f>
        <v>0</v>
      </c>
      <c r="P26" s="20">
        <f t="shared" ref="P26:P37" si="9">O26*0.06</f>
        <v>0</v>
      </c>
      <c r="Q26" s="88">
        <f t="shared" ref="Q26:Q37" si="10">O26+P26</f>
        <v>0</v>
      </c>
      <c r="R26" s="21">
        <f t="shared" ref="R26:R37" si="11">Q26*12</f>
        <v>0</v>
      </c>
      <c r="S26" s="22">
        <f t="shared" ref="S26:S37" si="12">H26+M26+R26</f>
        <v>0</v>
      </c>
    </row>
    <row r="27" spans="1:20" ht="25.9" customHeight="1" x14ac:dyDescent="0.2">
      <c r="A27" s="85">
        <v>3</v>
      </c>
      <c r="B27" s="89" t="s">
        <v>58</v>
      </c>
      <c r="C27" s="87">
        <v>404</v>
      </c>
      <c r="D27" s="1">
        <v>0</v>
      </c>
      <c r="E27" s="20">
        <f t="shared" si="1"/>
        <v>0</v>
      </c>
      <c r="F27" s="20">
        <f t="shared" si="2"/>
        <v>0</v>
      </c>
      <c r="G27" s="88">
        <f t="shared" si="3"/>
        <v>0</v>
      </c>
      <c r="H27" s="21">
        <f t="shared" si="4"/>
        <v>0</v>
      </c>
      <c r="I27" s="4">
        <v>0</v>
      </c>
      <c r="J27" s="20">
        <f t="shared" si="0"/>
        <v>0</v>
      </c>
      <c r="K27" s="20">
        <f t="shared" si="5"/>
        <v>0</v>
      </c>
      <c r="L27" s="88">
        <f t="shared" si="6"/>
        <v>0</v>
      </c>
      <c r="M27" s="21">
        <f t="shared" si="7"/>
        <v>0</v>
      </c>
      <c r="N27" s="4">
        <v>0</v>
      </c>
      <c r="O27" s="20">
        <f t="shared" si="8"/>
        <v>0</v>
      </c>
      <c r="P27" s="20">
        <f t="shared" si="9"/>
        <v>0</v>
      </c>
      <c r="Q27" s="88">
        <f t="shared" si="10"/>
        <v>0</v>
      </c>
      <c r="R27" s="21">
        <f t="shared" si="11"/>
        <v>0</v>
      </c>
      <c r="S27" s="22">
        <f t="shared" si="12"/>
        <v>0</v>
      </c>
    </row>
    <row r="28" spans="1:20" ht="25.9" customHeight="1" x14ac:dyDescent="0.2">
      <c r="A28" s="85">
        <v>4</v>
      </c>
      <c r="B28" s="86" t="s">
        <v>7</v>
      </c>
      <c r="C28" s="87">
        <v>264</v>
      </c>
      <c r="D28" s="1">
        <v>0</v>
      </c>
      <c r="E28" s="20">
        <f t="shared" si="1"/>
        <v>0</v>
      </c>
      <c r="F28" s="20">
        <f t="shared" si="2"/>
        <v>0</v>
      </c>
      <c r="G28" s="88">
        <f t="shared" si="3"/>
        <v>0</v>
      </c>
      <c r="H28" s="21">
        <f t="shared" si="4"/>
        <v>0</v>
      </c>
      <c r="I28" s="4">
        <v>0</v>
      </c>
      <c r="J28" s="20">
        <f t="shared" si="0"/>
        <v>0</v>
      </c>
      <c r="K28" s="20">
        <f t="shared" si="5"/>
        <v>0</v>
      </c>
      <c r="L28" s="88">
        <f t="shared" si="6"/>
        <v>0</v>
      </c>
      <c r="M28" s="21">
        <f t="shared" si="7"/>
        <v>0</v>
      </c>
      <c r="N28" s="4">
        <v>0</v>
      </c>
      <c r="O28" s="20">
        <f t="shared" si="8"/>
        <v>0</v>
      </c>
      <c r="P28" s="20">
        <f t="shared" si="9"/>
        <v>0</v>
      </c>
      <c r="Q28" s="88">
        <f t="shared" si="10"/>
        <v>0</v>
      </c>
      <c r="R28" s="21">
        <f t="shared" si="11"/>
        <v>0</v>
      </c>
      <c r="S28" s="22">
        <f t="shared" si="12"/>
        <v>0</v>
      </c>
    </row>
    <row r="29" spans="1:20" ht="25.9" customHeight="1" x14ac:dyDescent="0.2">
      <c r="A29" s="85">
        <v>5</v>
      </c>
      <c r="B29" s="90" t="s">
        <v>116</v>
      </c>
      <c r="C29" s="197">
        <v>114</v>
      </c>
      <c r="D29" s="1">
        <v>0</v>
      </c>
      <c r="E29" s="20">
        <f t="shared" si="1"/>
        <v>0</v>
      </c>
      <c r="F29" s="20">
        <f t="shared" si="2"/>
        <v>0</v>
      </c>
      <c r="G29" s="88">
        <f t="shared" si="3"/>
        <v>0</v>
      </c>
      <c r="H29" s="21">
        <f t="shared" si="4"/>
        <v>0</v>
      </c>
      <c r="I29" s="4">
        <v>0</v>
      </c>
      <c r="J29" s="20">
        <f t="shared" si="0"/>
        <v>0</v>
      </c>
      <c r="K29" s="20">
        <f t="shared" si="5"/>
        <v>0</v>
      </c>
      <c r="L29" s="88">
        <f t="shared" si="6"/>
        <v>0</v>
      </c>
      <c r="M29" s="21">
        <f t="shared" si="7"/>
        <v>0</v>
      </c>
      <c r="N29" s="4">
        <v>0</v>
      </c>
      <c r="O29" s="20">
        <f t="shared" si="8"/>
        <v>0</v>
      </c>
      <c r="P29" s="20">
        <f t="shared" si="9"/>
        <v>0</v>
      </c>
      <c r="Q29" s="88">
        <f t="shared" si="10"/>
        <v>0</v>
      </c>
      <c r="R29" s="21">
        <f t="shared" si="11"/>
        <v>0</v>
      </c>
      <c r="S29" s="22">
        <f t="shared" si="12"/>
        <v>0</v>
      </c>
    </row>
    <row r="30" spans="1:20" ht="25.9" customHeight="1" x14ac:dyDescent="0.2">
      <c r="A30" s="85">
        <v>6</v>
      </c>
      <c r="B30" s="86" t="s">
        <v>9</v>
      </c>
      <c r="C30" s="87">
        <v>168</v>
      </c>
      <c r="D30" s="1">
        <v>0</v>
      </c>
      <c r="E30" s="20">
        <f t="shared" si="1"/>
        <v>0</v>
      </c>
      <c r="F30" s="20">
        <f t="shared" si="2"/>
        <v>0</v>
      </c>
      <c r="G30" s="88">
        <f t="shared" si="3"/>
        <v>0</v>
      </c>
      <c r="H30" s="21">
        <f t="shared" si="4"/>
        <v>0</v>
      </c>
      <c r="I30" s="4">
        <v>0</v>
      </c>
      <c r="J30" s="20">
        <f t="shared" si="0"/>
        <v>0</v>
      </c>
      <c r="K30" s="20">
        <f t="shared" si="5"/>
        <v>0</v>
      </c>
      <c r="L30" s="88">
        <f t="shared" si="6"/>
        <v>0</v>
      </c>
      <c r="M30" s="21">
        <f t="shared" si="7"/>
        <v>0</v>
      </c>
      <c r="N30" s="4">
        <v>0</v>
      </c>
      <c r="O30" s="20">
        <f t="shared" si="8"/>
        <v>0</v>
      </c>
      <c r="P30" s="20">
        <f t="shared" si="9"/>
        <v>0</v>
      </c>
      <c r="Q30" s="88">
        <f t="shared" si="10"/>
        <v>0</v>
      </c>
      <c r="R30" s="21">
        <f t="shared" si="11"/>
        <v>0</v>
      </c>
      <c r="S30" s="22">
        <f t="shared" si="12"/>
        <v>0</v>
      </c>
    </row>
    <row r="31" spans="1:20" ht="25.9" customHeight="1" x14ac:dyDescent="0.2">
      <c r="A31" s="85">
        <v>7</v>
      </c>
      <c r="B31" s="86" t="s">
        <v>10</v>
      </c>
      <c r="C31" s="87">
        <v>212</v>
      </c>
      <c r="D31" s="1">
        <v>0</v>
      </c>
      <c r="E31" s="20">
        <f t="shared" si="1"/>
        <v>0</v>
      </c>
      <c r="F31" s="20">
        <f t="shared" si="2"/>
        <v>0</v>
      </c>
      <c r="G31" s="88">
        <f t="shared" si="3"/>
        <v>0</v>
      </c>
      <c r="H31" s="21">
        <f t="shared" si="4"/>
        <v>0</v>
      </c>
      <c r="I31" s="4">
        <v>0</v>
      </c>
      <c r="J31" s="20">
        <f t="shared" si="0"/>
        <v>0</v>
      </c>
      <c r="K31" s="20">
        <f t="shared" si="5"/>
        <v>0</v>
      </c>
      <c r="L31" s="88">
        <f t="shared" si="6"/>
        <v>0</v>
      </c>
      <c r="M31" s="21">
        <f t="shared" si="7"/>
        <v>0</v>
      </c>
      <c r="N31" s="4">
        <v>0</v>
      </c>
      <c r="O31" s="20">
        <f t="shared" si="8"/>
        <v>0</v>
      </c>
      <c r="P31" s="20">
        <f t="shared" si="9"/>
        <v>0</v>
      </c>
      <c r="Q31" s="88">
        <f t="shared" si="10"/>
        <v>0</v>
      </c>
      <c r="R31" s="21">
        <f t="shared" si="11"/>
        <v>0</v>
      </c>
      <c r="S31" s="22">
        <f t="shared" si="12"/>
        <v>0</v>
      </c>
    </row>
    <row r="32" spans="1:20" ht="25.9" customHeight="1" x14ac:dyDescent="0.2">
      <c r="A32" s="85">
        <v>8</v>
      </c>
      <c r="B32" s="86" t="s">
        <v>11</v>
      </c>
      <c r="C32" s="87">
        <v>332</v>
      </c>
      <c r="D32" s="1">
        <v>0</v>
      </c>
      <c r="E32" s="20">
        <f t="shared" si="1"/>
        <v>0</v>
      </c>
      <c r="F32" s="20">
        <f t="shared" si="2"/>
        <v>0</v>
      </c>
      <c r="G32" s="88">
        <f t="shared" si="3"/>
        <v>0</v>
      </c>
      <c r="H32" s="21">
        <f t="shared" si="4"/>
        <v>0</v>
      </c>
      <c r="I32" s="4">
        <v>0</v>
      </c>
      <c r="J32" s="20">
        <f t="shared" si="0"/>
        <v>0</v>
      </c>
      <c r="K32" s="20">
        <f t="shared" si="5"/>
        <v>0</v>
      </c>
      <c r="L32" s="88">
        <f t="shared" si="6"/>
        <v>0</v>
      </c>
      <c r="M32" s="21">
        <f t="shared" si="7"/>
        <v>0</v>
      </c>
      <c r="N32" s="4">
        <v>0</v>
      </c>
      <c r="O32" s="20">
        <f t="shared" si="8"/>
        <v>0</v>
      </c>
      <c r="P32" s="20">
        <f t="shared" si="9"/>
        <v>0</v>
      </c>
      <c r="Q32" s="88">
        <f t="shared" si="10"/>
        <v>0</v>
      </c>
      <c r="R32" s="21">
        <f t="shared" si="11"/>
        <v>0</v>
      </c>
      <c r="S32" s="22">
        <f t="shared" si="12"/>
        <v>0</v>
      </c>
    </row>
    <row r="33" spans="1:20" ht="25.9" customHeight="1" x14ac:dyDescent="0.2">
      <c r="A33" s="85">
        <v>9</v>
      </c>
      <c r="B33" s="86" t="s">
        <v>12</v>
      </c>
      <c r="C33" s="87">
        <v>362</v>
      </c>
      <c r="D33" s="1">
        <v>0</v>
      </c>
      <c r="E33" s="20">
        <f t="shared" si="1"/>
        <v>0</v>
      </c>
      <c r="F33" s="20">
        <f t="shared" si="2"/>
        <v>0</v>
      </c>
      <c r="G33" s="88">
        <f t="shared" si="3"/>
        <v>0</v>
      </c>
      <c r="H33" s="21">
        <f t="shared" si="4"/>
        <v>0</v>
      </c>
      <c r="I33" s="4">
        <v>0</v>
      </c>
      <c r="J33" s="20">
        <f t="shared" si="0"/>
        <v>0</v>
      </c>
      <c r="K33" s="20">
        <f t="shared" si="5"/>
        <v>0</v>
      </c>
      <c r="L33" s="88">
        <f t="shared" si="6"/>
        <v>0</v>
      </c>
      <c r="M33" s="21">
        <f t="shared" si="7"/>
        <v>0</v>
      </c>
      <c r="N33" s="4">
        <v>0</v>
      </c>
      <c r="O33" s="20">
        <f t="shared" si="8"/>
        <v>0</v>
      </c>
      <c r="P33" s="20">
        <f t="shared" si="9"/>
        <v>0</v>
      </c>
      <c r="Q33" s="88">
        <f t="shared" si="10"/>
        <v>0</v>
      </c>
      <c r="R33" s="21">
        <f t="shared" si="11"/>
        <v>0</v>
      </c>
      <c r="S33" s="22">
        <f t="shared" si="12"/>
        <v>0</v>
      </c>
    </row>
    <row r="34" spans="1:20" ht="25.9" customHeight="1" x14ac:dyDescent="0.2">
      <c r="A34" s="85">
        <v>10</v>
      </c>
      <c r="B34" s="86" t="s">
        <v>13</v>
      </c>
      <c r="C34" s="87">
        <v>159</v>
      </c>
      <c r="D34" s="1">
        <v>0</v>
      </c>
      <c r="E34" s="20">
        <f>C34*D34</f>
        <v>0</v>
      </c>
      <c r="F34" s="20">
        <f>E34*0.06</f>
        <v>0</v>
      </c>
      <c r="G34" s="88">
        <f>E34+F34</f>
        <v>0</v>
      </c>
      <c r="H34" s="21">
        <f t="shared" si="4"/>
        <v>0</v>
      </c>
      <c r="I34" s="4">
        <v>0</v>
      </c>
      <c r="J34" s="20">
        <f t="shared" si="0"/>
        <v>0</v>
      </c>
      <c r="K34" s="20">
        <f>J34*0.06</f>
        <v>0</v>
      </c>
      <c r="L34" s="88">
        <f>J34+K34</f>
        <v>0</v>
      </c>
      <c r="M34" s="21">
        <f t="shared" si="7"/>
        <v>0</v>
      </c>
      <c r="N34" s="4">
        <v>0</v>
      </c>
      <c r="O34" s="20">
        <f t="shared" si="8"/>
        <v>0</v>
      </c>
      <c r="P34" s="20">
        <f t="shared" si="9"/>
        <v>0</v>
      </c>
      <c r="Q34" s="88">
        <f t="shared" si="10"/>
        <v>0</v>
      </c>
      <c r="R34" s="21">
        <f t="shared" si="11"/>
        <v>0</v>
      </c>
      <c r="S34" s="22">
        <f t="shared" si="12"/>
        <v>0</v>
      </c>
    </row>
    <row r="35" spans="1:20" ht="25.9" customHeight="1" x14ac:dyDescent="0.2">
      <c r="A35" s="85">
        <v>11</v>
      </c>
      <c r="B35" s="86" t="s">
        <v>14</v>
      </c>
      <c r="C35" s="87">
        <v>458</v>
      </c>
      <c r="D35" s="1">
        <v>0</v>
      </c>
      <c r="E35" s="20">
        <f t="shared" si="1"/>
        <v>0</v>
      </c>
      <c r="F35" s="20">
        <f t="shared" si="2"/>
        <v>0</v>
      </c>
      <c r="G35" s="88">
        <f t="shared" si="3"/>
        <v>0</v>
      </c>
      <c r="H35" s="21">
        <f t="shared" si="4"/>
        <v>0</v>
      </c>
      <c r="I35" s="4">
        <v>0</v>
      </c>
      <c r="J35" s="20">
        <f t="shared" si="0"/>
        <v>0</v>
      </c>
      <c r="K35" s="20">
        <f t="shared" si="5"/>
        <v>0</v>
      </c>
      <c r="L35" s="88">
        <f>J35+K35</f>
        <v>0</v>
      </c>
      <c r="M35" s="21">
        <f t="shared" si="7"/>
        <v>0</v>
      </c>
      <c r="N35" s="4">
        <v>0</v>
      </c>
      <c r="O35" s="20">
        <f t="shared" si="8"/>
        <v>0</v>
      </c>
      <c r="P35" s="20">
        <f t="shared" si="9"/>
        <v>0</v>
      </c>
      <c r="Q35" s="88">
        <f t="shared" si="10"/>
        <v>0</v>
      </c>
      <c r="R35" s="21">
        <f t="shared" si="11"/>
        <v>0</v>
      </c>
      <c r="S35" s="22">
        <f t="shared" si="12"/>
        <v>0</v>
      </c>
    </row>
    <row r="36" spans="1:20" ht="25.9" customHeight="1" x14ac:dyDescent="0.2">
      <c r="A36" s="85">
        <v>12</v>
      </c>
      <c r="B36" s="86" t="s">
        <v>15</v>
      </c>
      <c r="C36" s="87">
        <v>102</v>
      </c>
      <c r="D36" s="1">
        <v>0</v>
      </c>
      <c r="E36" s="20">
        <f t="shared" si="1"/>
        <v>0</v>
      </c>
      <c r="F36" s="20">
        <f t="shared" si="2"/>
        <v>0</v>
      </c>
      <c r="G36" s="88">
        <f t="shared" si="3"/>
        <v>0</v>
      </c>
      <c r="H36" s="21">
        <f t="shared" si="4"/>
        <v>0</v>
      </c>
      <c r="I36" s="4">
        <v>0</v>
      </c>
      <c r="J36" s="20">
        <f t="shared" si="0"/>
        <v>0</v>
      </c>
      <c r="K36" s="20">
        <f t="shared" si="5"/>
        <v>0</v>
      </c>
      <c r="L36" s="88">
        <f>J36+K36</f>
        <v>0</v>
      </c>
      <c r="M36" s="21">
        <f t="shared" si="7"/>
        <v>0</v>
      </c>
      <c r="N36" s="4">
        <v>0</v>
      </c>
      <c r="O36" s="20">
        <f t="shared" si="8"/>
        <v>0</v>
      </c>
      <c r="P36" s="20">
        <f t="shared" si="9"/>
        <v>0</v>
      </c>
      <c r="Q36" s="88">
        <f t="shared" si="10"/>
        <v>0</v>
      </c>
      <c r="R36" s="21">
        <f t="shared" si="11"/>
        <v>0</v>
      </c>
      <c r="S36" s="22">
        <f t="shared" si="12"/>
        <v>0</v>
      </c>
    </row>
    <row r="37" spans="1:20" ht="25.9" customHeight="1" x14ac:dyDescent="0.2">
      <c r="A37" s="85">
        <v>13</v>
      </c>
      <c r="B37" s="86" t="s">
        <v>99</v>
      </c>
      <c r="C37" s="87">
        <v>294</v>
      </c>
      <c r="D37" s="1">
        <v>0</v>
      </c>
      <c r="E37" s="20">
        <f t="shared" si="1"/>
        <v>0</v>
      </c>
      <c r="F37" s="20">
        <f t="shared" si="2"/>
        <v>0</v>
      </c>
      <c r="G37" s="88">
        <f t="shared" si="3"/>
        <v>0</v>
      </c>
      <c r="H37" s="21">
        <f t="shared" si="4"/>
        <v>0</v>
      </c>
      <c r="I37" s="4">
        <v>0</v>
      </c>
      <c r="J37" s="20">
        <f t="shared" si="0"/>
        <v>0</v>
      </c>
      <c r="K37" s="20">
        <f t="shared" si="5"/>
        <v>0</v>
      </c>
      <c r="L37" s="88">
        <f>J37+K37</f>
        <v>0</v>
      </c>
      <c r="M37" s="21">
        <f t="shared" si="7"/>
        <v>0</v>
      </c>
      <c r="N37" s="4">
        <v>0</v>
      </c>
      <c r="O37" s="20">
        <f t="shared" si="8"/>
        <v>0</v>
      </c>
      <c r="P37" s="20">
        <f t="shared" si="9"/>
        <v>0</v>
      </c>
      <c r="Q37" s="88">
        <f t="shared" si="10"/>
        <v>0</v>
      </c>
      <c r="R37" s="21">
        <f t="shared" si="11"/>
        <v>0</v>
      </c>
      <c r="S37" s="22">
        <f t="shared" si="12"/>
        <v>0</v>
      </c>
    </row>
    <row r="38" spans="1:20" ht="25.9" customHeight="1" x14ac:dyDescent="0.2">
      <c r="A38" s="91" t="s">
        <v>0</v>
      </c>
      <c r="B38" s="92" t="s">
        <v>0</v>
      </c>
      <c r="C38" s="93">
        <f>SUM(C25:C37)</f>
        <v>3594</v>
      </c>
      <c r="D38" s="94" t="s">
        <v>19</v>
      </c>
      <c r="E38" s="24"/>
      <c r="F38" s="24"/>
      <c r="G38" s="24"/>
      <c r="H38" s="95">
        <f>SUM(H25:H37)</f>
        <v>0</v>
      </c>
      <c r="I38" s="96" t="s">
        <v>19</v>
      </c>
      <c r="J38" s="24"/>
      <c r="K38" s="24"/>
      <c r="L38" s="24"/>
      <c r="M38" s="95">
        <f>SUM(M25:M37)</f>
        <v>0</v>
      </c>
      <c r="N38" s="96" t="s">
        <v>19</v>
      </c>
      <c r="O38" s="24"/>
      <c r="P38" s="24"/>
      <c r="Q38" s="97"/>
      <c r="R38" s="98">
        <f>SUM(R25:R37)</f>
        <v>0</v>
      </c>
      <c r="S38" s="22">
        <f>SUM(S25:S37)</f>
        <v>0</v>
      </c>
    </row>
    <row r="40" spans="1:20" ht="25.9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99" t="s">
        <v>104</v>
      </c>
      <c r="S40" s="100">
        <f>S38</f>
        <v>0</v>
      </c>
    </row>
    <row r="41" spans="1:20" ht="6" customHeight="1" thickBo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1"/>
      <c r="S41" s="102"/>
    </row>
    <row r="42" spans="1:20" ht="33.75" customHeight="1" thickBot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44" t="s">
        <v>117</v>
      </c>
      <c r="R42" s="145"/>
      <c r="S42" s="103">
        <f>S40+'BASE BID- COMMERCIAL'!J101</f>
        <v>0</v>
      </c>
    </row>
    <row r="43" spans="1:20" ht="18.75" customHeight="1" x14ac:dyDescent="0.2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7"/>
    </row>
    <row r="44" spans="1:20" ht="25.9" customHeight="1" thickBot="1" x14ac:dyDescent="0.3">
      <c r="A44" s="57" t="s">
        <v>96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S44" s="28"/>
      <c r="T44" s="17"/>
    </row>
    <row r="45" spans="1:20" ht="25.9" customHeight="1" thickTop="1" thickBot="1" x14ac:dyDescent="0.25">
      <c r="A45" s="138" t="s">
        <v>8</v>
      </c>
      <c r="B45" s="139"/>
      <c r="C45" s="139"/>
      <c r="D45" s="140" t="s">
        <v>97</v>
      </c>
      <c r="E45" s="140"/>
      <c r="F45" s="140"/>
      <c r="G45" s="140"/>
      <c r="H45" s="141" t="s">
        <v>89</v>
      </c>
      <c r="I45" s="141"/>
      <c r="J45" s="141"/>
      <c r="K45" s="141"/>
      <c r="L45" s="150" t="s">
        <v>90</v>
      </c>
      <c r="M45" s="150"/>
      <c r="N45" s="150"/>
      <c r="O45" s="150"/>
      <c r="S45" s="17"/>
      <c r="T45" s="17"/>
    </row>
    <row r="46" spans="1:20" ht="25.9" customHeight="1" thickTop="1" thickBot="1" x14ac:dyDescent="0.25">
      <c r="A46" s="104"/>
      <c r="B46" s="105" t="s">
        <v>70</v>
      </c>
      <c r="C46" s="54" t="s">
        <v>4</v>
      </c>
      <c r="D46" s="54" t="s">
        <v>2</v>
      </c>
      <c r="E46" s="54" t="s">
        <v>45</v>
      </c>
      <c r="F46" s="106" t="s">
        <v>71</v>
      </c>
      <c r="G46" s="107" t="s">
        <v>3</v>
      </c>
      <c r="H46" s="108" t="s">
        <v>2</v>
      </c>
      <c r="I46" s="54" t="s">
        <v>72</v>
      </c>
      <c r="J46" s="106" t="s">
        <v>71</v>
      </c>
      <c r="K46" s="107" t="s">
        <v>3</v>
      </c>
      <c r="L46" s="109" t="s">
        <v>73</v>
      </c>
      <c r="M46" s="110" t="s">
        <v>45</v>
      </c>
      <c r="N46" s="106" t="s">
        <v>71</v>
      </c>
      <c r="O46" s="107" t="s">
        <v>3</v>
      </c>
      <c r="P46" s="111" t="s">
        <v>20</v>
      </c>
    </row>
    <row r="47" spans="1:20" ht="25.9" customHeight="1" thickTop="1" x14ac:dyDescent="0.2">
      <c r="A47" s="85">
        <v>1</v>
      </c>
      <c r="B47" s="86" t="s">
        <v>98</v>
      </c>
      <c r="C47" s="23">
        <v>190</v>
      </c>
      <c r="D47" s="1">
        <v>0</v>
      </c>
      <c r="E47" s="20">
        <f>(C47*D47)</f>
        <v>0</v>
      </c>
      <c r="F47" s="20">
        <f>(C47*D47)*0.06</f>
        <v>0</v>
      </c>
      <c r="G47" s="21">
        <f>(C47*D47)+F47</f>
        <v>0</v>
      </c>
      <c r="H47" s="2">
        <v>0</v>
      </c>
      <c r="I47" s="20">
        <f>(C47*H47)</f>
        <v>0</v>
      </c>
      <c r="J47" s="20">
        <f>(C47*H47)*0.06</f>
        <v>0</v>
      </c>
      <c r="K47" s="25">
        <f>(C47*H47)+J47</f>
        <v>0</v>
      </c>
      <c r="L47" s="2">
        <v>0</v>
      </c>
      <c r="M47" s="112">
        <f>(C47*L47)</f>
        <v>0</v>
      </c>
      <c r="N47" s="20">
        <f>(C47*L47)*0.06</f>
        <v>0</v>
      </c>
      <c r="O47" s="20">
        <f>+(C47*L47)+N47</f>
        <v>0</v>
      </c>
      <c r="P47" s="113">
        <f>G47+K47+O47</f>
        <v>0</v>
      </c>
    </row>
    <row r="48" spans="1:20" ht="25.9" customHeight="1" x14ac:dyDescent="0.2">
      <c r="A48" s="91"/>
      <c r="B48" s="86"/>
      <c r="C48" s="23">
        <f>SUM(C47:C47)</f>
        <v>190</v>
      </c>
      <c r="D48" s="94" t="s">
        <v>19</v>
      </c>
      <c r="E48" s="114"/>
      <c r="F48" s="24"/>
      <c r="G48" s="25">
        <f>SUM(G47:G47)*12</f>
        <v>0</v>
      </c>
      <c r="H48" s="115" t="s">
        <v>74</v>
      </c>
      <c r="I48" s="114"/>
      <c r="J48" s="114"/>
      <c r="K48" s="25">
        <f>SUM(K47:K47)*12</f>
        <v>0</v>
      </c>
      <c r="L48" s="115" t="s">
        <v>75</v>
      </c>
      <c r="M48" s="116"/>
      <c r="N48" s="114"/>
      <c r="O48" s="20">
        <f>SUM(O47:O47)*12</f>
        <v>0</v>
      </c>
      <c r="P48" s="20">
        <f>SUM(P47:P47)*12</f>
        <v>0</v>
      </c>
    </row>
    <row r="49" spans="1:17" ht="25.9" customHeight="1" x14ac:dyDescent="0.2"/>
    <row r="50" spans="1:17" ht="25.9" customHeight="1" x14ac:dyDescent="0.2"/>
    <row r="51" spans="1:17" ht="25.9" customHeight="1" thickBot="1" x14ac:dyDescent="0.3">
      <c r="A51" s="57" t="s">
        <v>94</v>
      </c>
      <c r="B51" s="17"/>
      <c r="C51" s="17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17" t="s">
        <v>79</v>
      </c>
      <c r="O51" s="149"/>
      <c r="P51" s="149"/>
      <c r="Q51" s="52" t="s">
        <v>95</v>
      </c>
    </row>
    <row r="52" spans="1:17" ht="12" customHeight="1" x14ac:dyDescent="0.25">
      <c r="A52" s="5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7" ht="25.9" customHeight="1" x14ac:dyDescent="0.25">
      <c r="A53" s="57" t="s">
        <v>115</v>
      </c>
      <c r="B53" s="17"/>
      <c r="C53" s="17"/>
      <c r="D53" s="17"/>
      <c r="E53" s="17"/>
      <c r="F53" s="17"/>
      <c r="G53" s="17"/>
      <c r="H53" s="118"/>
      <c r="I53" s="118"/>
      <c r="J53" s="118"/>
      <c r="K53" s="118"/>
      <c r="L53" s="118"/>
      <c r="M53" s="118"/>
      <c r="N53" s="117"/>
      <c r="O53" s="143"/>
      <c r="P53" s="143"/>
      <c r="Q53" s="52"/>
    </row>
    <row r="54" spans="1:17" ht="23.25" customHeight="1" thickBot="1" x14ac:dyDescent="0.25"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17" t="s">
        <v>79</v>
      </c>
      <c r="O54" s="142"/>
      <c r="P54" s="142"/>
      <c r="Q54" s="52" t="s">
        <v>95</v>
      </c>
    </row>
  </sheetData>
  <sheetProtection algorithmName="SHA-512" hashValue="jp2m+rj7q9/IJQlqzewh2IxzrK3ie622aysBOmTYgW0eqoN3COYTDx40ISctdpJORsbgv7cTNYeOXP00fIxkfA==" saltValue="igwxxc9bRNqA7Ujyi+vzMw==" spinCount="100000" sheet="1" formatCells="0" formatColumns="0" formatRows="0" insertColumns="0" insertRows="0" insertHyperlinks="0" deleteColumns="0" deleteRows="0" sort="0" autoFilter="0" pivotTables="0"/>
  <mergeCells count="32">
    <mergeCell ref="Q1:S1"/>
    <mergeCell ref="I18:O18"/>
    <mergeCell ref="I20:O20"/>
    <mergeCell ref="D54:M54"/>
    <mergeCell ref="Q42:R42"/>
    <mergeCell ref="D23:H23"/>
    <mergeCell ref="D51:M51"/>
    <mergeCell ref="O51:P51"/>
    <mergeCell ref="L45:O45"/>
    <mergeCell ref="N23:R23"/>
    <mergeCell ref="A45:C45"/>
    <mergeCell ref="D45:G45"/>
    <mergeCell ref="H45:K45"/>
    <mergeCell ref="A43:R43"/>
    <mergeCell ref="O54:P54"/>
    <mergeCell ref="O53:P53"/>
    <mergeCell ref="A3:S3"/>
    <mergeCell ref="A4:S4"/>
    <mergeCell ref="A23:C23"/>
    <mergeCell ref="I23:M23"/>
    <mergeCell ref="B7:R7"/>
    <mergeCell ref="B8:R8"/>
    <mergeCell ref="O10:Q10"/>
    <mergeCell ref="F10:M10"/>
    <mergeCell ref="B11:R11"/>
    <mergeCell ref="B12:R12"/>
    <mergeCell ref="F14:G14"/>
    <mergeCell ref="F16:G16"/>
    <mergeCell ref="B13:G13"/>
    <mergeCell ref="F18:G18"/>
    <mergeCell ref="I14:O14"/>
    <mergeCell ref="I16:O16"/>
  </mergeCells>
  <phoneticPr fontId="2" type="noConversion"/>
  <pageMargins left="0.25" right="0.25" top="0.5" bottom="0.5" header="0" footer="0"/>
  <pageSetup scale="69" fitToHeight="0" orientation="landscape" r:id="rId1"/>
  <headerFooter differentFirst="1" alignWithMargins="0">
    <oddHeader>&amp;CNAVAJO HOUSING AUTHORITY
IFB #572 SOLID WASTE MANAGEMENT SERVICES</oddHeader>
    <oddFooter>&amp;C&amp;P</oddFooter>
  </headerFooter>
  <rowBreaks count="1" manualBreakCount="1">
    <brk id="2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W102"/>
  <sheetViews>
    <sheetView view="pageLayout" zoomScaleNormal="100" zoomScaleSheetLayoutView="90" workbookViewId="0">
      <selection activeCell="D6" sqref="D6"/>
    </sheetView>
  </sheetViews>
  <sheetFormatPr defaultColWidth="9.140625" defaultRowHeight="12.75" x14ac:dyDescent="0.2"/>
  <cols>
    <col min="1" max="1" width="2.7109375" style="121" customWidth="1"/>
    <col min="2" max="2" width="22.7109375" style="121" customWidth="1"/>
    <col min="3" max="3" width="6.7109375" style="121" customWidth="1"/>
    <col min="4" max="4" width="8.5703125" style="121" customWidth="1"/>
    <col min="5" max="5" width="8.140625" style="121" customWidth="1"/>
    <col min="6" max="6" width="9.5703125" style="121" customWidth="1"/>
    <col min="7" max="7" width="8.85546875" style="121" customWidth="1"/>
    <col min="8" max="8" width="9.5703125" style="121" customWidth="1"/>
    <col min="9" max="9" width="8.140625" style="121" customWidth="1"/>
    <col min="10" max="10" width="9.7109375" style="121" customWidth="1"/>
    <col min="11" max="11" width="8.85546875" style="121" customWidth="1"/>
    <col min="12" max="12" width="9.5703125" style="121" customWidth="1"/>
    <col min="13" max="13" width="8.140625" style="121" customWidth="1"/>
    <col min="14" max="15" width="9.5703125" style="121" customWidth="1"/>
    <col min="16" max="16" width="12.5703125" style="121" customWidth="1"/>
    <col min="17" max="17" width="11.7109375" style="121" customWidth="1"/>
    <col min="18" max="18" width="0.28515625" style="121" customWidth="1"/>
    <col min="19" max="20" width="11.7109375" style="121" customWidth="1"/>
    <col min="21" max="21" width="12.7109375" style="121" customWidth="1"/>
    <col min="22" max="22" width="0.28515625" style="121" customWidth="1"/>
    <col min="23" max="23" width="14.7109375" style="121" customWidth="1"/>
    <col min="24" max="24" width="10.7109375" style="121" customWidth="1"/>
    <col min="25" max="16384" width="9.140625" style="121"/>
  </cols>
  <sheetData>
    <row r="2" spans="1:23" ht="25.5" customHeight="1" x14ac:dyDescent="0.2">
      <c r="A2" s="5" t="s">
        <v>106</v>
      </c>
      <c r="B2" s="5"/>
      <c r="C2" s="6"/>
      <c r="O2" s="159" t="s">
        <v>118</v>
      </c>
      <c r="P2" s="159"/>
    </row>
    <row r="3" spans="1:23" ht="30" customHeight="1" x14ac:dyDescent="0.2">
      <c r="A3" s="184" t="s">
        <v>54</v>
      </c>
      <c r="B3" s="185"/>
      <c r="C3" s="186"/>
      <c r="D3" s="146" t="s">
        <v>97</v>
      </c>
      <c r="E3" s="147"/>
      <c r="F3" s="147"/>
      <c r="G3" s="147"/>
      <c r="H3" s="187" t="s">
        <v>102</v>
      </c>
      <c r="I3" s="187"/>
      <c r="J3" s="187"/>
      <c r="K3" s="187"/>
      <c r="L3" s="188" t="s">
        <v>52</v>
      </c>
      <c r="M3" s="188"/>
      <c r="N3" s="188"/>
      <c r="O3" s="189"/>
      <c r="P3" s="8"/>
    </row>
    <row r="4" spans="1:23" s="17" customFormat="1" ht="25.5" customHeight="1" x14ac:dyDescent="0.25">
      <c r="A4" s="9"/>
      <c r="B4" s="10" t="s">
        <v>22</v>
      </c>
      <c r="C4" s="11" t="s">
        <v>4</v>
      </c>
      <c r="D4" s="12" t="s">
        <v>2</v>
      </c>
      <c r="E4" s="12" t="s">
        <v>103</v>
      </c>
      <c r="F4" s="12" t="s">
        <v>91</v>
      </c>
      <c r="G4" s="13" t="s">
        <v>3</v>
      </c>
      <c r="H4" s="14" t="s">
        <v>2</v>
      </c>
      <c r="I4" s="12" t="s">
        <v>103</v>
      </c>
      <c r="J4" s="12" t="s">
        <v>91</v>
      </c>
      <c r="K4" s="13" t="s">
        <v>3</v>
      </c>
      <c r="L4" s="14" t="s">
        <v>2</v>
      </c>
      <c r="M4" s="12" t="s">
        <v>103</v>
      </c>
      <c r="N4" s="12" t="s">
        <v>91</v>
      </c>
      <c r="O4" s="15" t="s">
        <v>3</v>
      </c>
      <c r="P4" s="16" t="s">
        <v>20</v>
      </c>
    </row>
    <row r="5" spans="1:23" ht="16.899999999999999" customHeight="1" x14ac:dyDescent="0.2">
      <c r="A5" s="18">
        <v>1</v>
      </c>
      <c r="B5" s="19" t="s">
        <v>68</v>
      </c>
      <c r="C5" s="18">
        <v>1</v>
      </c>
      <c r="D5" s="1">
        <v>0</v>
      </c>
      <c r="E5" s="20">
        <f>C5*D5</f>
        <v>0</v>
      </c>
      <c r="F5" s="20">
        <f>E5*0.06</f>
        <v>0</v>
      </c>
      <c r="G5" s="21">
        <f>SUM(E5+F5)</f>
        <v>0</v>
      </c>
      <c r="H5" s="4">
        <v>0</v>
      </c>
      <c r="I5" s="20">
        <f>C5*H5</f>
        <v>0</v>
      </c>
      <c r="J5" s="20">
        <f>I5*0.06</f>
        <v>0</v>
      </c>
      <c r="K5" s="21">
        <f>SUM(I5+J5)</f>
        <v>0</v>
      </c>
      <c r="L5" s="4">
        <v>0</v>
      </c>
      <c r="M5" s="20">
        <f>C5*L5</f>
        <v>0</v>
      </c>
      <c r="N5" s="20">
        <f>M5*0.06</f>
        <v>0</v>
      </c>
      <c r="O5" s="21">
        <f>SUM(M5+N5)</f>
        <v>0</v>
      </c>
      <c r="P5" s="22">
        <f>G5+K5+O5</f>
        <v>0</v>
      </c>
    </row>
    <row r="6" spans="1:23" ht="16.899999999999999" customHeight="1" x14ac:dyDescent="0.2">
      <c r="A6" s="18">
        <v>2</v>
      </c>
      <c r="B6" s="19" t="s">
        <v>25</v>
      </c>
      <c r="C6" s="18">
        <v>1</v>
      </c>
      <c r="D6" s="1">
        <v>0</v>
      </c>
      <c r="E6" s="20">
        <f>C6*D6</f>
        <v>0</v>
      </c>
      <c r="F6" s="20">
        <f>E6*0.06</f>
        <v>0</v>
      </c>
      <c r="G6" s="21">
        <f>SUM(E6+F6)</f>
        <v>0</v>
      </c>
      <c r="H6" s="4">
        <v>0</v>
      </c>
      <c r="I6" s="20">
        <f>C6*H6</f>
        <v>0</v>
      </c>
      <c r="J6" s="20">
        <f>I6*0.06</f>
        <v>0</v>
      </c>
      <c r="K6" s="21">
        <f>SUM(I6+J6)</f>
        <v>0</v>
      </c>
      <c r="L6" s="4">
        <v>0</v>
      </c>
      <c r="M6" s="20">
        <f>C6*L6</f>
        <v>0</v>
      </c>
      <c r="N6" s="20">
        <f>M6*0.06</f>
        <v>0</v>
      </c>
      <c r="O6" s="21">
        <f>SUM(M6+N6)</f>
        <v>0</v>
      </c>
      <c r="P6" s="22">
        <f>G6+K6+O6</f>
        <v>0</v>
      </c>
    </row>
    <row r="7" spans="1:23" ht="16.899999999999999" customHeight="1" x14ac:dyDescent="0.2">
      <c r="A7" s="18">
        <v>3</v>
      </c>
      <c r="B7" s="19" t="s">
        <v>101</v>
      </c>
      <c r="C7" s="18">
        <v>1</v>
      </c>
      <c r="D7" s="1">
        <v>0</v>
      </c>
      <c r="E7" s="20">
        <f>C7*D7</f>
        <v>0</v>
      </c>
      <c r="F7" s="20">
        <f>E7*0.06</f>
        <v>0</v>
      </c>
      <c r="G7" s="21">
        <f>SUM(E7+F7)</f>
        <v>0</v>
      </c>
      <c r="H7" s="4">
        <v>0</v>
      </c>
      <c r="I7" s="20">
        <f>C7*H7</f>
        <v>0</v>
      </c>
      <c r="J7" s="20">
        <f>I7*0.06</f>
        <v>0</v>
      </c>
      <c r="K7" s="21">
        <f>SUM(I7+J7)</f>
        <v>0</v>
      </c>
      <c r="L7" s="4">
        <v>0</v>
      </c>
      <c r="M7" s="20">
        <f>C7*L7</f>
        <v>0</v>
      </c>
      <c r="N7" s="20">
        <f>M7*0.06</f>
        <v>0</v>
      </c>
      <c r="O7" s="21">
        <f>SUM(M7+N7)</f>
        <v>0</v>
      </c>
      <c r="P7" s="22">
        <f>G7+K7+O7</f>
        <v>0</v>
      </c>
    </row>
    <row r="8" spans="1:23" ht="16.899999999999999" customHeight="1" x14ac:dyDescent="0.2">
      <c r="A8" s="18">
        <v>4</v>
      </c>
      <c r="B8" s="19" t="s">
        <v>62</v>
      </c>
      <c r="C8" s="18">
        <v>1</v>
      </c>
      <c r="D8" s="1">
        <v>0</v>
      </c>
      <c r="E8" s="20">
        <f>C8*D8</f>
        <v>0</v>
      </c>
      <c r="F8" s="20">
        <f>E8*0.06</f>
        <v>0</v>
      </c>
      <c r="G8" s="21">
        <f>SUM(E8+F8)</f>
        <v>0</v>
      </c>
      <c r="H8" s="4">
        <v>0</v>
      </c>
      <c r="I8" s="20">
        <f>C8*H8</f>
        <v>0</v>
      </c>
      <c r="J8" s="20">
        <f>I8*0.06</f>
        <v>0</v>
      </c>
      <c r="K8" s="21">
        <f>SUM(I8+J8)</f>
        <v>0</v>
      </c>
      <c r="L8" s="4">
        <v>0</v>
      </c>
      <c r="M8" s="20">
        <f>C8*L8</f>
        <v>0</v>
      </c>
      <c r="N8" s="20">
        <f>M8*0.06</f>
        <v>0</v>
      </c>
      <c r="O8" s="21">
        <f>SUM(M8+N8)</f>
        <v>0</v>
      </c>
      <c r="P8" s="22">
        <f>G8+K8+O8</f>
        <v>0</v>
      </c>
    </row>
    <row r="9" spans="1:23" ht="16.899999999999999" customHeight="1" x14ac:dyDescent="0.2">
      <c r="A9" s="199">
        <v>5</v>
      </c>
      <c r="B9" s="198" t="s">
        <v>24</v>
      </c>
      <c r="C9" s="18">
        <v>0</v>
      </c>
      <c r="D9" s="207"/>
      <c r="E9" s="24"/>
      <c r="F9" s="24"/>
      <c r="G9" s="234"/>
      <c r="H9" s="235"/>
      <c r="I9" s="24"/>
      <c r="J9" s="24"/>
      <c r="K9" s="234"/>
      <c r="L9" s="235"/>
      <c r="M9" s="24"/>
      <c r="N9" s="24"/>
      <c r="O9" s="234"/>
      <c r="P9" s="26"/>
    </row>
    <row r="10" spans="1:23" ht="18.75" customHeight="1" x14ac:dyDescent="0.25">
      <c r="A10" s="23"/>
      <c r="B10" s="19" t="s">
        <v>21</v>
      </c>
      <c r="C10" s="18">
        <v>4</v>
      </c>
      <c r="D10" s="24"/>
      <c r="E10" s="24"/>
      <c r="F10" s="24"/>
      <c r="G10" s="25">
        <f>SUM(G5:G8)</f>
        <v>0</v>
      </c>
      <c r="H10" s="26"/>
      <c r="I10" s="24"/>
      <c r="J10" s="24"/>
      <c r="K10" s="25">
        <f>SUM(K5:K9)</f>
        <v>0</v>
      </c>
      <c r="L10" s="26"/>
      <c r="M10" s="24"/>
      <c r="N10" s="24"/>
      <c r="O10" s="25">
        <f>SUM(O5:O9)</f>
        <v>0</v>
      </c>
      <c r="P10" s="27">
        <f>SUM(P5:P8)</f>
        <v>0</v>
      </c>
    </row>
    <row r="11" spans="1:23" ht="25.9" customHeight="1" x14ac:dyDescent="0.25">
      <c r="A11" s="17"/>
      <c r="B11" s="17"/>
      <c r="C11" s="17"/>
      <c r="D11" s="17"/>
      <c r="E11" s="28"/>
      <c r="F11" s="28"/>
      <c r="G11" s="28"/>
      <c r="H11" s="28"/>
      <c r="I11" s="28"/>
      <c r="J11" s="29"/>
      <c r="K11" s="29"/>
      <c r="M11" s="17"/>
      <c r="N11" s="17"/>
      <c r="O11" s="28"/>
      <c r="P11" s="28"/>
      <c r="Q11" s="28"/>
      <c r="R11" s="28"/>
      <c r="S11" s="28"/>
      <c r="T11" s="28"/>
      <c r="U11" s="30"/>
      <c r="V11" s="28"/>
      <c r="W11" s="17"/>
    </row>
    <row r="12" spans="1:23" ht="30" customHeight="1" x14ac:dyDescent="0.2">
      <c r="A12" s="184" t="s">
        <v>69</v>
      </c>
      <c r="B12" s="185"/>
      <c r="C12" s="186"/>
      <c r="D12" s="119"/>
      <c r="E12" s="179" t="s">
        <v>107</v>
      </c>
      <c r="F12" s="180"/>
      <c r="G12" s="180"/>
      <c r="H12" s="180"/>
      <c r="I12" s="180"/>
      <c r="J12" s="180"/>
      <c r="K12" s="180"/>
      <c r="L12" s="31"/>
    </row>
    <row r="13" spans="1:23" ht="34.5" customHeight="1" x14ac:dyDescent="0.25">
      <c r="A13" s="32"/>
      <c r="B13" s="33" t="s">
        <v>22</v>
      </c>
      <c r="C13" s="11" t="s">
        <v>41</v>
      </c>
      <c r="D13" s="11" t="s">
        <v>42</v>
      </c>
      <c r="E13" s="12" t="s">
        <v>43</v>
      </c>
      <c r="F13" s="12" t="s">
        <v>64</v>
      </c>
      <c r="G13" s="12" t="s">
        <v>103</v>
      </c>
      <c r="H13" s="12" t="s">
        <v>91</v>
      </c>
      <c r="I13" s="12" t="s">
        <v>65</v>
      </c>
      <c r="J13" s="195" t="s">
        <v>108</v>
      </c>
      <c r="K13" s="196"/>
      <c r="L13" s="31"/>
    </row>
    <row r="14" spans="1:23" ht="27" customHeight="1" x14ac:dyDescent="0.25">
      <c r="A14" s="200">
        <v>1</v>
      </c>
      <c r="B14" s="201" t="s">
        <v>109</v>
      </c>
      <c r="C14" s="200">
        <v>1</v>
      </c>
      <c r="D14" s="200">
        <v>7</v>
      </c>
      <c r="E14" s="202">
        <v>0</v>
      </c>
      <c r="F14" s="202">
        <v>0</v>
      </c>
      <c r="G14" s="203">
        <f>(C14*E14)+F14</f>
        <v>0</v>
      </c>
      <c r="H14" s="203">
        <f>G14*0.06</f>
        <v>0</v>
      </c>
      <c r="I14" s="203">
        <f>G14+H14</f>
        <v>0</v>
      </c>
      <c r="J14" s="160"/>
      <c r="K14" s="161"/>
      <c r="L14" s="31"/>
    </row>
    <row r="15" spans="1:23" ht="16.899999999999999" customHeight="1" x14ac:dyDescent="0.25">
      <c r="A15" s="18">
        <v>1</v>
      </c>
      <c r="B15" s="34" t="s">
        <v>27</v>
      </c>
      <c r="C15" s="18">
        <v>1</v>
      </c>
      <c r="D15" s="18">
        <v>7</v>
      </c>
      <c r="E15" s="1">
        <v>0</v>
      </c>
      <c r="F15" s="1">
        <v>0</v>
      </c>
      <c r="G15" s="20">
        <f>(C15*E15)+F15</f>
        <v>0</v>
      </c>
      <c r="H15" s="20">
        <f t="shared" ref="H15:H28" si="0">G15*0.06</f>
        <v>0</v>
      </c>
      <c r="I15" s="20">
        <f t="shared" ref="I15:I28" si="1">G15+H15</f>
        <v>0</v>
      </c>
      <c r="J15" s="160">
        <f t="shared" ref="J15:J28" si="2">I15*12</f>
        <v>0</v>
      </c>
      <c r="K15" s="161"/>
      <c r="L15" s="31"/>
    </row>
    <row r="16" spans="1:23" ht="16.899999999999999" customHeight="1" x14ac:dyDescent="0.25">
      <c r="A16" s="18">
        <v>2</v>
      </c>
      <c r="B16" s="19" t="s">
        <v>28</v>
      </c>
      <c r="C16" s="18">
        <v>1</v>
      </c>
      <c r="D16" s="18">
        <v>7</v>
      </c>
      <c r="E16" s="1">
        <v>0</v>
      </c>
      <c r="F16" s="1">
        <v>0</v>
      </c>
      <c r="G16" s="20">
        <f>(C16*E16)+F16</f>
        <v>0</v>
      </c>
      <c r="H16" s="20">
        <f t="shared" si="0"/>
        <v>0</v>
      </c>
      <c r="I16" s="20">
        <f t="shared" si="1"/>
        <v>0</v>
      </c>
      <c r="J16" s="160">
        <f t="shared" si="2"/>
        <v>0</v>
      </c>
      <c r="K16" s="161"/>
      <c r="L16" s="31"/>
    </row>
    <row r="17" spans="1:22" ht="16.899999999999999" customHeight="1" x14ac:dyDescent="0.25">
      <c r="A17" s="18">
        <v>3</v>
      </c>
      <c r="B17" s="34" t="s">
        <v>29</v>
      </c>
      <c r="C17" s="18">
        <v>1</v>
      </c>
      <c r="D17" s="18">
        <v>7</v>
      </c>
      <c r="E17" s="1">
        <v>0</v>
      </c>
      <c r="F17" s="1">
        <v>0</v>
      </c>
      <c r="G17" s="20">
        <f>(C17*E17)+F17</f>
        <v>0</v>
      </c>
      <c r="H17" s="20">
        <f t="shared" si="0"/>
        <v>0</v>
      </c>
      <c r="I17" s="20">
        <f t="shared" si="1"/>
        <v>0</v>
      </c>
      <c r="J17" s="160">
        <f t="shared" si="2"/>
        <v>0</v>
      </c>
      <c r="K17" s="161"/>
      <c r="L17" s="31"/>
    </row>
    <row r="18" spans="1:22" ht="16.899999999999999" customHeight="1" x14ac:dyDescent="0.25">
      <c r="A18" s="18">
        <v>4</v>
      </c>
      <c r="B18" s="19" t="s">
        <v>30</v>
      </c>
      <c r="C18" s="18">
        <v>1</v>
      </c>
      <c r="D18" s="18">
        <v>7</v>
      </c>
      <c r="E18" s="1">
        <v>0</v>
      </c>
      <c r="F18" s="1">
        <v>0</v>
      </c>
      <c r="G18" s="20">
        <f>(C18*E18)+F18</f>
        <v>0</v>
      </c>
      <c r="H18" s="20">
        <f t="shared" si="0"/>
        <v>0</v>
      </c>
      <c r="I18" s="20">
        <f t="shared" si="1"/>
        <v>0</v>
      </c>
      <c r="J18" s="160">
        <f t="shared" si="2"/>
        <v>0</v>
      </c>
      <c r="K18" s="161"/>
      <c r="L18" s="31"/>
    </row>
    <row r="19" spans="1:22" ht="16.899999999999999" customHeight="1" x14ac:dyDescent="0.25">
      <c r="A19" s="18">
        <v>5</v>
      </c>
      <c r="B19" s="19" t="s">
        <v>31</v>
      </c>
      <c r="C19" s="18">
        <v>1</v>
      </c>
      <c r="D19" s="18">
        <v>7</v>
      </c>
      <c r="E19" s="1">
        <v>0</v>
      </c>
      <c r="F19" s="1">
        <v>0</v>
      </c>
      <c r="G19" s="20">
        <f>(C19*E19)+F19</f>
        <v>0</v>
      </c>
      <c r="H19" s="20">
        <f t="shared" si="0"/>
        <v>0</v>
      </c>
      <c r="I19" s="20">
        <f t="shared" si="1"/>
        <v>0</v>
      </c>
      <c r="J19" s="160">
        <f t="shared" si="2"/>
        <v>0</v>
      </c>
      <c r="K19" s="161"/>
      <c r="L19" s="31"/>
    </row>
    <row r="20" spans="1:22" ht="16.899999999999999" customHeight="1" x14ac:dyDescent="0.25">
      <c r="A20" s="18">
        <v>6</v>
      </c>
      <c r="B20" s="19" t="s">
        <v>32</v>
      </c>
      <c r="C20" s="18">
        <v>1</v>
      </c>
      <c r="D20" s="18">
        <v>7</v>
      </c>
      <c r="E20" s="1">
        <v>0</v>
      </c>
      <c r="F20" s="1">
        <v>0</v>
      </c>
      <c r="G20" s="20">
        <f>(C20*E20)+F20</f>
        <v>0</v>
      </c>
      <c r="H20" s="20">
        <f t="shared" si="0"/>
        <v>0</v>
      </c>
      <c r="I20" s="20">
        <f t="shared" si="1"/>
        <v>0</v>
      </c>
      <c r="J20" s="160">
        <f t="shared" si="2"/>
        <v>0</v>
      </c>
      <c r="K20" s="161"/>
      <c r="L20" s="31"/>
    </row>
    <row r="21" spans="1:22" ht="16.899999999999999" customHeight="1" x14ac:dyDescent="0.25">
      <c r="A21" s="18">
        <v>7</v>
      </c>
      <c r="B21" s="19" t="s">
        <v>33</v>
      </c>
      <c r="C21" s="18">
        <v>1</v>
      </c>
      <c r="D21" s="18">
        <v>7</v>
      </c>
      <c r="E21" s="1">
        <v>0</v>
      </c>
      <c r="F21" s="1">
        <v>0</v>
      </c>
      <c r="G21" s="20">
        <f>(C21*E21)+F21</f>
        <v>0</v>
      </c>
      <c r="H21" s="20">
        <f t="shared" si="0"/>
        <v>0</v>
      </c>
      <c r="I21" s="20">
        <f t="shared" si="1"/>
        <v>0</v>
      </c>
      <c r="J21" s="160">
        <f t="shared" si="2"/>
        <v>0</v>
      </c>
      <c r="K21" s="161"/>
      <c r="L21" s="31"/>
    </row>
    <row r="22" spans="1:22" ht="16.899999999999999" customHeight="1" x14ac:dyDescent="0.25">
      <c r="A22" s="18">
        <v>8</v>
      </c>
      <c r="B22" s="19" t="s">
        <v>47</v>
      </c>
      <c r="C22" s="18">
        <v>1</v>
      </c>
      <c r="D22" s="18">
        <v>7</v>
      </c>
      <c r="E22" s="1">
        <v>0</v>
      </c>
      <c r="F22" s="1">
        <v>0</v>
      </c>
      <c r="G22" s="20">
        <f>(C22*E22)+F22</f>
        <v>0</v>
      </c>
      <c r="H22" s="20">
        <f t="shared" si="0"/>
        <v>0</v>
      </c>
      <c r="I22" s="20">
        <f t="shared" si="1"/>
        <v>0</v>
      </c>
      <c r="J22" s="160">
        <f t="shared" si="2"/>
        <v>0</v>
      </c>
      <c r="K22" s="161"/>
      <c r="L22" s="31"/>
    </row>
    <row r="23" spans="1:22" ht="16.899999999999999" customHeight="1" x14ac:dyDescent="0.25">
      <c r="A23" s="18">
        <v>9</v>
      </c>
      <c r="B23" s="19" t="s">
        <v>34</v>
      </c>
      <c r="C23" s="18">
        <v>1</v>
      </c>
      <c r="D23" s="18">
        <v>7</v>
      </c>
      <c r="E23" s="1">
        <v>0</v>
      </c>
      <c r="F23" s="1">
        <v>0</v>
      </c>
      <c r="G23" s="20">
        <f>(C23*E23)+F23</f>
        <v>0</v>
      </c>
      <c r="H23" s="20">
        <f t="shared" si="0"/>
        <v>0</v>
      </c>
      <c r="I23" s="20">
        <f t="shared" si="1"/>
        <v>0</v>
      </c>
      <c r="J23" s="160">
        <f t="shared" si="2"/>
        <v>0</v>
      </c>
      <c r="K23" s="161"/>
      <c r="L23" s="31"/>
    </row>
    <row r="24" spans="1:22" ht="16.899999999999999" customHeight="1" x14ac:dyDescent="0.25">
      <c r="A24" s="18">
        <v>10</v>
      </c>
      <c r="B24" s="19" t="s">
        <v>35</v>
      </c>
      <c r="C24" s="18">
        <v>1</v>
      </c>
      <c r="D24" s="18">
        <v>7</v>
      </c>
      <c r="E24" s="1">
        <v>0</v>
      </c>
      <c r="F24" s="1">
        <v>0</v>
      </c>
      <c r="G24" s="20">
        <f>(C24*E24)+F24</f>
        <v>0</v>
      </c>
      <c r="H24" s="20">
        <f t="shared" si="0"/>
        <v>0</v>
      </c>
      <c r="I24" s="20">
        <f t="shared" si="1"/>
        <v>0</v>
      </c>
      <c r="J24" s="160">
        <f t="shared" si="2"/>
        <v>0</v>
      </c>
      <c r="K24" s="161"/>
      <c r="L24" s="31"/>
    </row>
    <row r="25" spans="1:22" ht="16.899999999999999" customHeight="1" x14ac:dyDescent="0.25">
      <c r="A25" s="18">
        <v>11</v>
      </c>
      <c r="B25" s="19" t="s">
        <v>36</v>
      </c>
      <c r="C25" s="18">
        <v>1</v>
      </c>
      <c r="D25" s="18">
        <v>7</v>
      </c>
      <c r="E25" s="1">
        <v>0</v>
      </c>
      <c r="F25" s="1">
        <v>0</v>
      </c>
      <c r="G25" s="20">
        <f>(C25*E25)+F25</f>
        <v>0</v>
      </c>
      <c r="H25" s="20">
        <f t="shared" si="0"/>
        <v>0</v>
      </c>
      <c r="I25" s="20">
        <f t="shared" si="1"/>
        <v>0</v>
      </c>
      <c r="J25" s="160">
        <f t="shared" si="2"/>
        <v>0</v>
      </c>
      <c r="K25" s="161"/>
      <c r="L25" s="31"/>
    </row>
    <row r="26" spans="1:22" ht="16.899999999999999" customHeight="1" x14ac:dyDescent="0.25">
      <c r="A26" s="18">
        <v>12</v>
      </c>
      <c r="B26" s="19" t="s">
        <v>37</v>
      </c>
      <c r="C26" s="18">
        <v>1</v>
      </c>
      <c r="D26" s="18">
        <v>7</v>
      </c>
      <c r="E26" s="1">
        <v>0</v>
      </c>
      <c r="F26" s="1">
        <v>0</v>
      </c>
      <c r="G26" s="20">
        <f>(C26*E26)+F26</f>
        <v>0</v>
      </c>
      <c r="H26" s="20">
        <f t="shared" si="0"/>
        <v>0</v>
      </c>
      <c r="I26" s="20">
        <f t="shared" si="1"/>
        <v>0</v>
      </c>
      <c r="J26" s="160">
        <f t="shared" si="2"/>
        <v>0</v>
      </c>
      <c r="K26" s="161"/>
      <c r="L26" s="31"/>
    </row>
    <row r="27" spans="1:22" ht="16.899999999999999" customHeight="1" x14ac:dyDescent="0.25">
      <c r="A27" s="18">
        <v>13</v>
      </c>
      <c r="B27" s="19" t="s">
        <v>38</v>
      </c>
      <c r="C27" s="18">
        <v>1</v>
      </c>
      <c r="D27" s="18">
        <v>7</v>
      </c>
      <c r="E27" s="1">
        <v>0</v>
      </c>
      <c r="F27" s="1">
        <v>0</v>
      </c>
      <c r="G27" s="20">
        <f>(C27*E27)+F27</f>
        <v>0</v>
      </c>
      <c r="H27" s="20">
        <f t="shared" si="0"/>
        <v>0</v>
      </c>
      <c r="I27" s="20">
        <f t="shared" si="1"/>
        <v>0</v>
      </c>
      <c r="J27" s="160">
        <f t="shared" si="2"/>
        <v>0</v>
      </c>
      <c r="K27" s="161"/>
      <c r="L27" s="31"/>
    </row>
    <row r="28" spans="1:22" ht="16.899999999999999" customHeight="1" x14ac:dyDescent="0.25">
      <c r="A28" s="18">
        <v>14</v>
      </c>
      <c r="B28" s="19" t="s">
        <v>39</v>
      </c>
      <c r="C28" s="18">
        <v>1</v>
      </c>
      <c r="D28" s="18">
        <v>7</v>
      </c>
      <c r="E28" s="1">
        <v>0</v>
      </c>
      <c r="F28" s="1">
        <v>0</v>
      </c>
      <c r="G28" s="20">
        <f>(C28*E28)+F28</f>
        <v>0</v>
      </c>
      <c r="H28" s="20">
        <f t="shared" si="0"/>
        <v>0</v>
      </c>
      <c r="I28" s="20">
        <f t="shared" si="1"/>
        <v>0</v>
      </c>
      <c r="J28" s="160">
        <f t="shared" si="2"/>
        <v>0</v>
      </c>
      <c r="K28" s="161"/>
      <c r="L28" s="31"/>
    </row>
    <row r="29" spans="1:22" ht="16.5" customHeight="1" x14ac:dyDescent="0.25">
      <c r="A29" s="18"/>
      <c r="B29" s="35" t="s">
        <v>110</v>
      </c>
      <c r="C29" s="18">
        <f>SUM(C14:C28)</f>
        <v>15</v>
      </c>
      <c r="D29" s="36"/>
      <c r="E29" s="24"/>
      <c r="F29" s="24"/>
      <c r="G29" s="24"/>
      <c r="H29" s="24"/>
      <c r="I29" s="24"/>
      <c r="J29" s="162">
        <f>SUM(J15:K28)</f>
        <v>0</v>
      </c>
      <c r="K29" s="163"/>
      <c r="L29" s="31"/>
    </row>
    <row r="30" spans="1:22" ht="12" customHeight="1" x14ac:dyDescent="0.2">
      <c r="A30" s="17" t="s">
        <v>44</v>
      </c>
      <c r="B30" s="193" t="s">
        <v>46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6.5" customHeight="1" x14ac:dyDescent="0.2">
      <c r="A31" s="17"/>
      <c r="B31" s="120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30" customHeight="1" x14ac:dyDescent="0.2">
      <c r="A32" s="184" t="s">
        <v>69</v>
      </c>
      <c r="B32" s="185"/>
      <c r="C32" s="186"/>
      <c r="D32" s="119"/>
      <c r="E32" s="181" t="s">
        <v>111</v>
      </c>
      <c r="F32" s="182"/>
      <c r="G32" s="182"/>
      <c r="H32" s="182"/>
      <c r="I32" s="182"/>
      <c r="J32" s="182"/>
      <c r="K32" s="183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34.5" customHeight="1" x14ac:dyDescent="0.25">
      <c r="A33" s="32"/>
      <c r="B33" s="33" t="s">
        <v>22</v>
      </c>
      <c r="C33" s="11" t="s">
        <v>41</v>
      </c>
      <c r="D33" s="11" t="s">
        <v>42</v>
      </c>
      <c r="E33" s="12" t="s">
        <v>43</v>
      </c>
      <c r="F33" s="12" t="s">
        <v>64</v>
      </c>
      <c r="G33" s="12" t="s">
        <v>103</v>
      </c>
      <c r="H33" s="12" t="s">
        <v>91</v>
      </c>
      <c r="I33" s="12" t="s">
        <v>65</v>
      </c>
      <c r="J33" s="177" t="s">
        <v>49</v>
      </c>
      <c r="K33" s="178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27" customHeight="1" x14ac:dyDescent="0.25">
      <c r="A34" s="199">
        <v>1</v>
      </c>
      <c r="B34" s="201" t="s">
        <v>67</v>
      </c>
      <c r="C34" s="200">
        <v>1</v>
      </c>
      <c r="D34" s="200">
        <v>7</v>
      </c>
      <c r="E34" s="203">
        <v>0</v>
      </c>
      <c r="F34" s="203">
        <v>0</v>
      </c>
      <c r="G34" s="203">
        <f>(C34*E34)+F34</f>
        <v>0</v>
      </c>
      <c r="H34" s="203">
        <f t="shared" ref="H34:H48" si="3">G34*0.06</f>
        <v>0</v>
      </c>
      <c r="I34" s="203">
        <f>G34+H34</f>
        <v>0</v>
      </c>
      <c r="J34" s="204">
        <f>I34*12</f>
        <v>0</v>
      </c>
      <c r="K34" s="205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6.5" customHeight="1" x14ac:dyDescent="0.25">
      <c r="A35" s="18">
        <v>1</v>
      </c>
      <c r="B35" s="34" t="s">
        <v>27</v>
      </c>
      <c r="C35" s="18">
        <v>1</v>
      </c>
      <c r="D35" s="18">
        <v>7</v>
      </c>
      <c r="E35" s="1">
        <v>0</v>
      </c>
      <c r="F35" s="1">
        <v>0</v>
      </c>
      <c r="G35" s="20">
        <f>(C35*E35)+F35</f>
        <v>0</v>
      </c>
      <c r="H35" s="20">
        <f t="shared" si="3"/>
        <v>0</v>
      </c>
      <c r="I35" s="20">
        <f t="shared" ref="I35:I48" si="4">G35+H35</f>
        <v>0</v>
      </c>
      <c r="J35" s="160">
        <f t="shared" ref="J35:J48" si="5">I35*12</f>
        <v>0</v>
      </c>
      <c r="K35" s="161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6.5" customHeight="1" x14ac:dyDescent="0.25">
      <c r="A36" s="18">
        <v>2</v>
      </c>
      <c r="B36" s="19" t="s">
        <v>28</v>
      </c>
      <c r="C36" s="18">
        <v>1</v>
      </c>
      <c r="D36" s="18">
        <v>7</v>
      </c>
      <c r="E36" s="1">
        <v>0</v>
      </c>
      <c r="F36" s="1">
        <v>0</v>
      </c>
      <c r="G36" s="20">
        <f>(C36*E36)+F36</f>
        <v>0</v>
      </c>
      <c r="H36" s="20">
        <f t="shared" si="3"/>
        <v>0</v>
      </c>
      <c r="I36" s="20">
        <f t="shared" si="4"/>
        <v>0</v>
      </c>
      <c r="J36" s="160">
        <f t="shared" si="5"/>
        <v>0</v>
      </c>
      <c r="K36" s="161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6.5" customHeight="1" x14ac:dyDescent="0.25">
      <c r="A37" s="18">
        <v>3</v>
      </c>
      <c r="B37" s="34" t="s">
        <v>29</v>
      </c>
      <c r="C37" s="18">
        <v>1</v>
      </c>
      <c r="D37" s="18">
        <v>7</v>
      </c>
      <c r="E37" s="1">
        <v>0</v>
      </c>
      <c r="F37" s="1">
        <v>0</v>
      </c>
      <c r="G37" s="20">
        <f>(C37*E37)+F37</f>
        <v>0</v>
      </c>
      <c r="H37" s="20">
        <f t="shared" si="3"/>
        <v>0</v>
      </c>
      <c r="I37" s="20">
        <f t="shared" si="4"/>
        <v>0</v>
      </c>
      <c r="J37" s="160">
        <f t="shared" si="5"/>
        <v>0</v>
      </c>
      <c r="K37" s="161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16.5" customHeight="1" x14ac:dyDescent="0.25">
      <c r="A38" s="18">
        <v>4</v>
      </c>
      <c r="B38" s="19" t="s">
        <v>30</v>
      </c>
      <c r="C38" s="18">
        <v>1</v>
      </c>
      <c r="D38" s="18">
        <v>7</v>
      </c>
      <c r="E38" s="1">
        <v>0</v>
      </c>
      <c r="F38" s="1">
        <v>0</v>
      </c>
      <c r="G38" s="20">
        <f>(C38*E38)+F38</f>
        <v>0</v>
      </c>
      <c r="H38" s="20">
        <f t="shared" si="3"/>
        <v>0</v>
      </c>
      <c r="I38" s="20">
        <f t="shared" si="4"/>
        <v>0</v>
      </c>
      <c r="J38" s="160">
        <f t="shared" si="5"/>
        <v>0</v>
      </c>
      <c r="K38" s="161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ht="16.5" customHeight="1" x14ac:dyDescent="0.25">
      <c r="A39" s="18">
        <v>5</v>
      </c>
      <c r="B39" s="19" t="s">
        <v>31</v>
      </c>
      <c r="C39" s="18">
        <v>1</v>
      </c>
      <c r="D39" s="18">
        <v>7</v>
      </c>
      <c r="E39" s="1">
        <v>0</v>
      </c>
      <c r="F39" s="1">
        <v>0</v>
      </c>
      <c r="G39" s="20">
        <f>(C39*E39)+F39</f>
        <v>0</v>
      </c>
      <c r="H39" s="20">
        <f t="shared" si="3"/>
        <v>0</v>
      </c>
      <c r="I39" s="20">
        <f t="shared" si="4"/>
        <v>0</v>
      </c>
      <c r="J39" s="160">
        <f t="shared" si="5"/>
        <v>0</v>
      </c>
      <c r="K39" s="161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ht="16.5" customHeight="1" x14ac:dyDescent="0.25">
      <c r="A40" s="18">
        <v>6</v>
      </c>
      <c r="B40" s="19" t="s">
        <v>32</v>
      </c>
      <c r="C40" s="18">
        <v>1</v>
      </c>
      <c r="D40" s="18">
        <v>7</v>
      </c>
      <c r="E40" s="1">
        <v>0</v>
      </c>
      <c r="F40" s="1">
        <v>0</v>
      </c>
      <c r="G40" s="20">
        <f>(C40*E40)+F40</f>
        <v>0</v>
      </c>
      <c r="H40" s="20">
        <f t="shared" si="3"/>
        <v>0</v>
      </c>
      <c r="I40" s="20">
        <f t="shared" si="4"/>
        <v>0</v>
      </c>
      <c r="J40" s="160">
        <f t="shared" si="5"/>
        <v>0</v>
      </c>
      <c r="K40" s="161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ht="16.5" customHeight="1" x14ac:dyDescent="0.25">
      <c r="A41" s="18">
        <v>7</v>
      </c>
      <c r="B41" s="19" t="s">
        <v>33</v>
      </c>
      <c r="C41" s="18">
        <v>1</v>
      </c>
      <c r="D41" s="18">
        <v>7</v>
      </c>
      <c r="E41" s="1">
        <v>0</v>
      </c>
      <c r="F41" s="1">
        <v>0</v>
      </c>
      <c r="G41" s="20">
        <f>(C41*E41)+F41</f>
        <v>0</v>
      </c>
      <c r="H41" s="20">
        <f t="shared" si="3"/>
        <v>0</v>
      </c>
      <c r="I41" s="20">
        <f t="shared" si="4"/>
        <v>0</v>
      </c>
      <c r="J41" s="160">
        <f t="shared" si="5"/>
        <v>0</v>
      </c>
      <c r="K41" s="161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ht="16.5" customHeight="1" x14ac:dyDescent="0.25">
      <c r="A42" s="18">
        <v>8</v>
      </c>
      <c r="B42" s="19" t="s">
        <v>47</v>
      </c>
      <c r="C42" s="18">
        <v>1</v>
      </c>
      <c r="D42" s="18">
        <v>7</v>
      </c>
      <c r="E42" s="1">
        <v>0</v>
      </c>
      <c r="F42" s="1">
        <v>0</v>
      </c>
      <c r="G42" s="20">
        <f>(C42*E42)+F42</f>
        <v>0</v>
      </c>
      <c r="H42" s="20">
        <f t="shared" si="3"/>
        <v>0</v>
      </c>
      <c r="I42" s="20">
        <f t="shared" si="4"/>
        <v>0</v>
      </c>
      <c r="J42" s="160">
        <f t="shared" si="5"/>
        <v>0</v>
      </c>
      <c r="K42" s="161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ht="16.5" customHeight="1" x14ac:dyDescent="0.25">
      <c r="A43" s="18">
        <v>9</v>
      </c>
      <c r="B43" s="19" t="s">
        <v>34</v>
      </c>
      <c r="C43" s="18">
        <v>1</v>
      </c>
      <c r="D43" s="18">
        <v>7</v>
      </c>
      <c r="E43" s="1">
        <v>0</v>
      </c>
      <c r="F43" s="1">
        <v>0</v>
      </c>
      <c r="G43" s="20">
        <f>(C43*E43)+F43</f>
        <v>0</v>
      </c>
      <c r="H43" s="20">
        <f t="shared" si="3"/>
        <v>0</v>
      </c>
      <c r="I43" s="20">
        <f t="shared" si="4"/>
        <v>0</v>
      </c>
      <c r="J43" s="160">
        <f t="shared" si="5"/>
        <v>0</v>
      </c>
      <c r="K43" s="161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ht="16.5" customHeight="1" x14ac:dyDescent="0.25">
      <c r="A44" s="18">
        <v>10</v>
      </c>
      <c r="B44" s="19" t="s">
        <v>35</v>
      </c>
      <c r="C44" s="18">
        <v>1</v>
      </c>
      <c r="D44" s="18">
        <v>7</v>
      </c>
      <c r="E44" s="1">
        <v>0</v>
      </c>
      <c r="F44" s="1">
        <v>0</v>
      </c>
      <c r="G44" s="20">
        <f>(C44*E44)+F44</f>
        <v>0</v>
      </c>
      <c r="H44" s="20">
        <f t="shared" si="3"/>
        <v>0</v>
      </c>
      <c r="I44" s="20">
        <f t="shared" si="4"/>
        <v>0</v>
      </c>
      <c r="J44" s="160">
        <f t="shared" si="5"/>
        <v>0</v>
      </c>
      <c r="K44" s="161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6.5" customHeight="1" x14ac:dyDescent="0.25">
      <c r="A45" s="18">
        <v>11</v>
      </c>
      <c r="B45" s="19" t="s">
        <v>36</v>
      </c>
      <c r="C45" s="18">
        <v>1</v>
      </c>
      <c r="D45" s="18">
        <v>7</v>
      </c>
      <c r="E45" s="1">
        <v>0</v>
      </c>
      <c r="F45" s="1">
        <v>0</v>
      </c>
      <c r="G45" s="20">
        <f>(C45*E45)+F45</f>
        <v>0</v>
      </c>
      <c r="H45" s="20">
        <f t="shared" si="3"/>
        <v>0</v>
      </c>
      <c r="I45" s="20">
        <f t="shared" si="4"/>
        <v>0</v>
      </c>
      <c r="J45" s="160">
        <f t="shared" si="5"/>
        <v>0</v>
      </c>
      <c r="K45" s="161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ht="16.5" customHeight="1" x14ac:dyDescent="0.25">
      <c r="A46" s="18">
        <v>12</v>
      </c>
      <c r="B46" s="19" t="s">
        <v>37</v>
      </c>
      <c r="C46" s="18">
        <v>1</v>
      </c>
      <c r="D46" s="18">
        <v>7</v>
      </c>
      <c r="E46" s="1">
        <v>0</v>
      </c>
      <c r="F46" s="1">
        <v>0</v>
      </c>
      <c r="G46" s="20">
        <f>(C46*E46)+F46</f>
        <v>0</v>
      </c>
      <c r="H46" s="20">
        <f t="shared" si="3"/>
        <v>0</v>
      </c>
      <c r="I46" s="20">
        <f t="shared" si="4"/>
        <v>0</v>
      </c>
      <c r="J46" s="160">
        <f t="shared" si="5"/>
        <v>0</v>
      </c>
      <c r="K46" s="161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ht="16.5" customHeight="1" x14ac:dyDescent="0.25">
      <c r="A47" s="18">
        <v>13</v>
      </c>
      <c r="B47" s="19" t="s">
        <v>38</v>
      </c>
      <c r="C47" s="18">
        <v>1</v>
      </c>
      <c r="D47" s="18">
        <v>7</v>
      </c>
      <c r="E47" s="1">
        <v>0</v>
      </c>
      <c r="F47" s="1">
        <v>0</v>
      </c>
      <c r="G47" s="20">
        <f>(C47*E47)+F47</f>
        <v>0</v>
      </c>
      <c r="H47" s="20">
        <f t="shared" si="3"/>
        <v>0</v>
      </c>
      <c r="I47" s="20">
        <f t="shared" si="4"/>
        <v>0</v>
      </c>
      <c r="J47" s="160">
        <f t="shared" si="5"/>
        <v>0</v>
      </c>
      <c r="K47" s="161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ht="16.5" customHeight="1" x14ac:dyDescent="0.25">
      <c r="A48" s="18">
        <v>14</v>
      </c>
      <c r="B48" s="19" t="s">
        <v>39</v>
      </c>
      <c r="C48" s="18">
        <v>1</v>
      </c>
      <c r="D48" s="18">
        <v>7</v>
      </c>
      <c r="E48" s="1">
        <v>0</v>
      </c>
      <c r="F48" s="1">
        <v>0</v>
      </c>
      <c r="G48" s="20">
        <f>(C48*E48)+F48</f>
        <v>0</v>
      </c>
      <c r="H48" s="20">
        <f t="shared" si="3"/>
        <v>0</v>
      </c>
      <c r="I48" s="20">
        <f t="shared" si="4"/>
        <v>0</v>
      </c>
      <c r="J48" s="160">
        <f t="shared" si="5"/>
        <v>0</v>
      </c>
      <c r="K48" s="161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ht="16.5" customHeight="1" x14ac:dyDescent="0.25">
      <c r="A49" s="18"/>
      <c r="B49" s="35" t="s">
        <v>110</v>
      </c>
      <c r="C49" s="18">
        <f>SUM(C35:C48)</f>
        <v>14</v>
      </c>
      <c r="D49" s="36"/>
      <c r="E49" s="24"/>
      <c r="F49" s="24"/>
      <c r="G49" s="24"/>
      <c r="H49" s="24"/>
      <c r="I49" s="24"/>
      <c r="J49" s="162">
        <f>SUM(J35:K48)</f>
        <v>0</v>
      </c>
      <c r="K49" s="163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ht="12" customHeight="1" x14ac:dyDescent="0.2">
      <c r="A50" s="17" t="s">
        <v>44</v>
      </c>
      <c r="B50" s="193" t="s">
        <v>46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ht="16.5" customHeight="1" x14ac:dyDescent="0.25">
      <c r="A51" s="17"/>
      <c r="B51" s="120"/>
      <c r="L51" s="3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ht="30" customHeight="1" x14ac:dyDescent="0.2">
      <c r="A52" s="184" t="s">
        <v>69</v>
      </c>
      <c r="B52" s="185"/>
      <c r="C52" s="186"/>
      <c r="D52" s="119"/>
      <c r="E52" s="169" t="s">
        <v>112</v>
      </c>
      <c r="F52" s="170"/>
      <c r="G52" s="170"/>
      <c r="H52" s="170"/>
      <c r="I52" s="170"/>
      <c r="J52" s="170"/>
      <c r="K52" s="171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ht="34.5" customHeight="1" x14ac:dyDescent="0.25">
      <c r="A53" s="32"/>
      <c r="B53" s="33" t="s">
        <v>22</v>
      </c>
      <c r="C53" s="11" t="s">
        <v>41</v>
      </c>
      <c r="D53" s="11" t="s">
        <v>42</v>
      </c>
      <c r="E53" s="12" t="s">
        <v>43</v>
      </c>
      <c r="F53" s="12" t="s">
        <v>64</v>
      </c>
      <c r="G53" s="12" t="s">
        <v>103</v>
      </c>
      <c r="H53" s="12" t="s">
        <v>91</v>
      </c>
      <c r="I53" s="12" t="s">
        <v>65</v>
      </c>
      <c r="J53" s="177" t="s">
        <v>49</v>
      </c>
      <c r="K53" s="178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s="39" customFormat="1" ht="27.75" customHeight="1" x14ac:dyDescent="0.25">
      <c r="A54" s="200">
        <v>1</v>
      </c>
      <c r="B54" s="201" t="s">
        <v>67</v>
      </c>
      <c r="C54" s="200">
        <v>1</v>
      </c>
      <c r="D54" s="200">
        <v>7</v>
      </c>
      <c r="E54" s="203">
        <v>0</v>
      </c>
      <c r="F54" s="203">
        <v>0</v>
      </c>
      <c r="G54" s="203">
        <f>(C54*E54)+F54</f>
        <v>0</v>
      </c>
      <c r="H54" s="203">
        <f t="shared" ref="H54:H68" si="6">G54*0.06</f>
        <v>0</v>
      </c>
      <c r="I54" s="203">
        <f>G54+H54</f>
        <v>0</v>
      </c>
      <c r="J54" s="204">
        <f t="shared" ref="J54:J68" si="7">I54*12</f>
        <v>0</v>
      </c>
      <c r="K54" s="205"/>
      <c r="L54" s="121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ht="16.5" customHeight="1" x14ac:dyDescent="0.25">
      <c r="A55" s="18">
        <v>2</v>
      </c>
      <c r="B55" s="34" t="s">
        <v>27</v>
      </c>
      <c r="C55" s="18">
        <v>1</v>
      </c>
      <c r="D55" s="18">
        <v>7</v>
      </c>
      <c r="E55" s="1">
        <v>0</v>
      </c>
      <c r="F55" s="1">
        <v>0</v>
      </c>
      <c r="G55" s="20">
        <f>(C55*E55)+F55</f>
        <v>0</v>
      </c>
      <c r="H55" s="20">
        <f t="shared" si="6"/>
        <v>0</v>
      </c>
      <c r="I55" s="20">
        <f t="shared" ref="I55:I68" si="8">G55+H55</f>
        <v>0</v>
      </c>
      <c r="J55" s="160">
        <f t="shared" si="7"/>
        <v>0</v>
      </c>
      <c r="K55" s="161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16.5" customHeight="1" x14ac:dyDescent="0.25">
      <c r="A56" s="18">
        <v>3</v>
      </c>
      <c r="B56" s="19" t="s">
        <v>28</v>
      </c>
      <c r="C56" s="18">
        <v>1</v>
      </c>
      <c r="D56" s="18">
        <v>7</v>
      </c>
      <c r="E56" s="1">
        <v>0</v>
      </c>
      <c r="F56" s="1">
        <v>0</v>
      </c>
      <c r="G56" s="20">
        <f>(C56*E56)+F56</f>
        <v>0</v>
      </c>
      <c r="H56" s="20">
        <f t="shared" si="6"/>
        <v>0</v>
      </c>
      <c r="I56" s="20">
        <f t="shared" si="8"/>
        <v>0</v>
      </c>
      <c r="J56" s="160">
        <f t="shared" si="7"/>
        <v>0</v>
      </c>
      <c r="K56" s="161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ht="16.5" customHeight="1" x14ac:dyDescent="0.25">
      <c r="A57" s="18">
        <v>4</v>
      </c>
      <c r="B57" s="34" t="s">
        <v>29</v>
      </c>
      <c r="C57" s="18">
        <v>1</v>
      </c>
      <c r="D57" s="18">
        <v>7</v>
      </c>
      <c r="E57" s="1">
        <v>0</v>
      </c>
      <c r="F57" s="1">
        <v>0</v>
      </c>
      <c r="G57" s="20">
        <f>(C57*E57)+F57</f>
        <v>0</v>
      </c>
      <c r="H57" s="20">
        <f t="shared" si="6"/>
        <v>0</v>
      </c>
      <c r="I57" s="20">
        <f t="shared" si="8"/>
        <v>0</v>
      </c>
      <c r="J57" s="160">
        <f t="shared" si="7"/>
        <v>0</v>
      </c>
      <c r="K57" s="161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16.5" customHeight="1" x14ac:dyDescent="0.25">
      <c r="A58" s="18">
        <v>5</v>
      </c>
      <c r="B58" s="19" t="s">
        <v>30</v>
      </c>
      <c r="C58" s="18">
        <v>1</v>
      </c>
      <c r="D58" s="18">
        <v>7</v>
      </c>
      <c r="E58" s="1">
        <v>0</v>
      </c>
      <c r="F58" s="1">
        <v>0</v>
      </c>
      <c r="G58" s="20">
        <f>(C58*E58)+F58</f>
        <v>0</v>
      </c>
      <c r="H58" s="20">
        <f t="shared" si="6"/>
        <v>0</v>
      </c>
      <c r="I58" s="20">
        <f t="shared" si="8"/>
        <v>0</v>
      </c>
      <c r="J58" s="160">
        <f t="shared" si="7"/>
        <v>0</v>
      </c>
      <c r="K58" s="161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ht="16.5" customHeight="1" x14ac:dyDescent="0.25">
      <c r="A59" s="18">
        <v>6</v>
      </c>
      <c r="B59" s="19" t="s">
        <v>31</v>
      </c>
      <c r="C59" s="18">
        <v>1</v>
      </c>
      <c r="D59" s="18">
        <v>7</v>
      </c>
      <c r="E59" s="1">
        <v>0</v>
      </c>
      <c r="F59" s="1">
        <v>0</v>
      </c>
      <c r="G59" s="20">
        <f>(C59*E59)+F59</f>
        <v>0</v>
      </c>
      <c r="H59" s="20">
        <f t="shared" si="6"/>
        <v>0</v>
      </c>
      <c r="I59" s="20">
        <f t="shared" si="8"/>
        <v>0</v>
      </c>
      <c r="J59" s="160">
        <f t="shared" si="7"/>
        <v>0</v>
      </c>
      <c r="K59" s="161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ht="16.5" customHeight="1" x14ac:dyDescent="0.25">
      <c r="A60" s="18">
        <v>7</v>
      </c>
      <c r="B60" s="19" t="s">
        <v>32</v>
      </c>
      <c r="C60" s="18">
        <v>1</v>
      </c>
      <c r="D60" s="18">
        <v>7</v>
      </c>
      <c r="E60" s="1">
        <v>0</v>
      </c>
      <c r="F60" s="1">
        <v>0</v>
      </c>
      <c r="G60" s="20">
        <f>(C60*E60)+F60</f>
        <v>0</v>
      </c>
      <c r="H60" s="20">
        <f t="shared" si="6"/>
        <v>0</v>
      </c>
      <c r="I60" s="20">
        <f t="shared" si="8"/>
        <v>0</v>
      </c>
      <c r="J60" s="160">
        <f t="shared" si="7"/>
        <v>0</v>
      </c>
      <c r="K60" s="161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ht="16.5" customHeight="1" x14ac:dyDescent="0.25">
      <c r="A61" s="18">
        <v>8</v>
      </c>
      <c r="B61" s="19" t="s">
        <v>33</v>
      </c>
      <c r="C61" s="18">
        <v>1</v>
      </c>
      <c r="D61" s="18">
        <v>7</v>
      </c>
      <c r="E61" s="1">
        <v>0</v>
      </c>
      <c r="F61" s="1">
        <v>0</v>
      </c>
      <c r="G61" s="20">
        <f>(C61*E61)+F61</f>
        <v>0</v>
      </c>
      <c r="H61" s="20">
        <f t="shared" si="6"/>
        <v>0</v>
      </c>
      <c r="I61" s="20">
        <f t="shared" si="8"/>
        <v>0</v>
      </c>
      <c r="J61" s="160">
        <f t="shared" si="7"/>
        <v>0</v>
      </c>
      <c r="K61" s="161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ht="16.5" customHeight="1" x14ac:dyDescent="0.25">
      <c r="A62" s="18">
        <v>9</v>
      </c>
      <c r="B62" s="19" t="s">
        <v>47</v>
      </c>
      <c r="C62" s="18">
        <v>1</v>
      </c>
      <c r="D62" s="18">
        <v>7</v>
      </c>
      <c r="E62" s="1">
        <v>0</v>
      </c>
      <c r="F62" s="1">
        <v>0</v>
      </c>
      <c r="G62" s="20">
        <f>(C62*E62)+F62</f>
        <v>0</v>
      </c>
      <c r="H62" s="20">
        <f t="shared" si="6"/>
        <v>0</v>
      </c>
      <c r="I62" s="20">
        <f t="shared" si="8"/>
        <v>0</v>
      </c>
      <c r="J62" s="160">
        <f t="shared" si="7"/>
        <v>0</v>
      </c>
      <c r="K62" s="161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6.5" customHeight="1" x14ac:dyDescent="0.25">
      <c r="A63" s="18">
        <v>10</v>
      </c>
      <c r="B63" s="19" t="s">
        <v>34</v>
      </c>
      <c r="C63" s="18">
        <v>1</v>
      </c>
      <c r="D63" s="18">
        <v>7</v>
      </c>
      <c r="E63" s="1">
        <v>0</v>
      </c>
      <c r="F63" s="1">
        <v>0</v>
      </c>
      <c r="G63" s="20">
        <f>(C63*E63)+F63</f>
        <v>0</v>
      </c>
      <c r="H63" s="20">
        <f t="shared" si="6"/>
        <v>0</v>
      </c>
      <c r="I63" s="20">
        <f t="shared" si="8"/>
        <v>0</v>
      </c>
      <c r="J63" s="160">
        <f t="shared" si="7"/>
        <v>0</v>
      </c>
      <c r="K63" s="161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ht="16.5" customHeight="1" x14ac:dyDescent="0.25">
      <c r="A64" s="18">
        <v>11</v>
      </c>
      <c r="B64" s="19" t="s">
        <v>35</v>
      </c>
      <c r="C64" s="18">
        <v>1</v>
      </c>
      <c r="D64" s="18">
        <v>7</v>
      </c>
      <c r="E64" s="1">
        <v>0</v>
      </c>
      <c r="F64" s="1">
        <v>0</v>
      </c>
      <c r="G64" s="20">
        <f>(C64*E64)+F64</f>
        <v>0</v>
      </c>
      <c r="H64" s="20">
        <f t="shared" si="6"/>
        <v>0</v>
      </c>
      <c r="I64" s="20">
        <f t="shared" si="8"/>
        <v>0</v>
      </c>
      <c r="J64" s="160">
        <f t="shared" si="7"/>
        <v>0</v>
      </c>
      <c r="K64" s="161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3" ht="16.5" customHeight="1" x14ac:dyDescent="0.25">
      <c r="A65" s="18">
        <v>12</v>
      </c>
      <c r="B65" s="19" t="s">
        <v>36</v>
      </c>
      <c r="C65" s="18">
        <v>1</v>
      </c>
      <c r="D65" s="18">
        <v>7</v>
      </c>
      <c r="E65" s="1">
        <v>0</v>
      </c>
      <c r="F65" s="1">
        <v>0</v>
      </c>
      <c r="G65" s="20">
        <f>(C65*E65)+F65</f>
        <v>0</v>
      </c>
      <c r="H65" s="20">
        <f t="shared" si="6"/>
        <v>0</v>
      </c>
      <c r="I65" s="20">
        <f t="shared" si="8"/>
        <v>0</v>
      </c>
      <c r="J65" s="160">
        <f t="shared" si="7"/>
        <v>0</v>
      </c>
      <c r="K65" s="161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3" ht="16.5" customHeight="1" x14ac:dyDescent="0.25">
      <c r="A66" s="18">
        <v>13</v>
      </c>
      <c r="B66" s="19" t="s">
        <v>37</v>
      </c>
      <c r="C66" s="18">
        <v>1</v>
      </c>
      <c r="D66" s="18">
        <v>7</v>
      </c>
      <c r="E66" s="1">
        <v>0</v>
      </c>
      <c r="F66" s="1">
        <v>0</v>
      </c>
      <c r="G66" s="20">
        <f>(C66*E66)+F66</f>
        <v>0</v>
      </c>
      <c r="H66" s="20">
        <f t="shared" si="6"/>
        <v>0</v>
      </c>
      <c r="I66" s="20">
        <f t="shared" si="8"/>
        <v>0</v>
      </c>
      <c r="J66" s="160">
        <f t="shared" si="7"/>
        <v>0</v>
      </c>
      <c r="K66" s="161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3" ht="16.5" customHeight="1" x14ac:dyDescent="0.25">
      <c r="A67" s="18">
        <v>14</v>
      </c>
      <c r="B67" s="19" t="s">
        <v>38</v>
      </c>
      <c r="C67" s="18">
        <v>1</v>
      </c>
      <c r="D67" s="18">
        <v>7</v>
      </c>
      <c r="E67" s="1">
        <v>0</v>
      </c>
      <c r="F67" s="1">
        <v>0</v>
      </c>
      <c r="G67" s="20">
        <f>(C67*E67)+F67</f>
        <v>0</v>
      </c>
      <c r="H67" s="20">
        <f t="shared" si="6"/>
        <v>0</v>
      </c>
      <c r="I67" s="20">
        <f t="shared" si="8"/>
        <v>0</v>
      </c>
      <c r="J67" s="160">
        <f t="shared" si="7"/>
        <v>0</v>
      </c>
      <c r="K67" s="161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3" ht="16.5" customHeight="1" x14ac:dyDescent="0.25">
      <c r="A68" s="18">
        <v>15</v>
      </c>
      <c r="B68" s="19" t="s">
        <v>39</v>
      </c>
      <c r="C68" s="18">
        <v>1</v>
      </c>
      <c r="D68" s="18">
        <v>7</v>
      </c>
      <c r="E68" s="1">
        <v>0</v>
      </c>
      <c r="F68" s="1">
        <v>0</v>
      </c>
      <c r="G68" s="20">
        <f>(C68*E68)+F68</f>
        <v>0</v>
      </c>
      <c r="H68" s="20">
        <f t="shared" si="6"/>
        <v>0</v>
      </c>
      <c r="I68" s="20">
        <f t="shared" si="8"/>
        <v>0</v>
      </c>
      <c r="J68" s="160">
        <f t="shared" si="7"/>
        <v>0</v>
      </c>
      <c r="K68" s="161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3" ht="16.5" customHeight="1" x14ac:dyDescent="0.25">
      <c r="A69" s="18"/>
      <c r="B69" s="35" t="s">
        <v>110</v>
      </c>
      <c r="C69" s="18">
        <f>SUM(C55:C68)</f>
        <v>14</v>
      </c>
      <c r="D69" s="36"/>
      <c r="E69" s="24" t="s">
        <v>0</v>
      </c>
      <c r="F69" s="24"/>
      <c r="G69" s="24"/>
      <c r="H69" s="24"/>
      <c r="I69" s="24"/>
      <c r="J69" s="162">
        <f>SUM(J55:K68)</f>
        <v>0</v>
      </c>
      <c r="K69" s="163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3" ht="12.75" customHeight="1" thickBot="1" x14ac:dyDescent="0.25">
      <c r="A70" s="17" t="s">
        <v>44</v>
      </c>
      <c r="B70" s="40" t="s">
        <v>46</v>
      </c>
      <c r="I70" s="190"/>
      <c r="J70" s="191"/>
      <c r="K70" s="192"/>
      <c r="L70" s="41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3" ht="25.5" customHeight="1" thickBot="1" x14ac:dyDescent="0.25">
      <c r="A71" s="17"/>
      <c r="B71" s="40"/>
      <c r="F71" s="42"/>
      <c r="G71" s="42"/>
      <c r="H71" s="175" t="s">
        <v>66</v>
      </c>
      <c r="I71" s="176"/>
      <c r="J71" s="232">
        <f>J29+J49+J69</f>
        <v>0</v>
      </c>
      <c r="K71" s="233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:23" ht="6" customHeight="1" x14ac:dyDescent="0.2">
      <c r="A72" s="43"/>
      <c r="B72" s="44"/>
      <c r="C72" s="45"/>
      <c r="D72" s="45"/>
      <c r="E72" s="45"/>
      <c r="F72" s="46"/>
      <c r="G72" s="46"/>
      <c r="H72" s="47"/>
      <c r="I72" s="47"/>
      <c r="J72" s="48"/>
      <c r="K72" s="48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3" ht="25.5" customHeight="1" x14ac:dyDescent="0.25">
      <c r="A73" s="17"/>
      <c r="B73" s="120"/>
      <c r="J73" s="3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3" ht="30" customHeight="1" x14ac:dyDescent="0.2">
      <c r="A74" s="184" t="s">
        <v>126</v>
      </c>
      <c r="B74" s="185"/>
      <c r="C74" s="186"/>
      <c r="D74" s="164" t="s">
        <v>113</v>
      </c>
      <c r="E74" s="165"/>
      <c r="F74" s="165"/>
      <c r="G74" s="165"/>
      <c r="H74" s="165"/>
      <c r="I74" s="166"/>
      <c r="J74" s="213"/>
      <c r="K74" s="213"/>
      <c r="O74" s="17"/>
      <c r="P74" s="17"/>
      <c r="Q74" s="17"/>
      <c r="R74" s="17"/>
      <c r="S74" s="17"/>
      <c r="T74" s="17"/>
      <c r="U74" s="17"/>
      <c r="V74" s="17"/>
      <c r="W74" s="17"/>
    </row>
    <row r="75" spans="1:23" ht="41.25" customHeight="1" x14ac:dyDescent="0.25">
      <c r="A75" s="32"/>
      <c r="B75" s="49" t="s">
        <v>22</v>
      </c>
      <c r="C75" s="11" t="s">
        <v>120</v>
      </c>
      <c r="D75" s="12" t="s">
        <v>2</v>
      </c>
      <c r="E75" s="12" t="s">
        <v>122</v>
      </c>
      <c r="F75" s="12" t="s">
        <v>1</v>
      </c>
      <c r="G75" s="12" t="s">
        <v>123</v>
      </c>
      <c r="H75" s="208" t="s">
        <v>121</v>
      </c>
      <c r="I75" s="209"/>
      <c r="J75" s="214"/>
      <c r="K75" s="215"/>
      <c r="O75" s="17"/>
      <c r="P75" s="17"/>
      <c r="Q75" s="17"/>
      <c r="R75" s="17"/>
      <c r="S75" s="17"/>
      <c r="T75" s="17"/>
      <c r="U75" s="17"/>
      <c r="V75" s="17"/>
      <c r="W75" s="17"/>
    </row>
    <row r="76" spans="1:23" ht="18.75" customHeight="1" x14ac:dyDescent="0.2">
      <c r="A76" s="18">
        <v>1</v>
      </c>
      <c r="B76" s="19" t="s">
        <v>48</v>
      </c>
      <c r="C76" s="18">
        <v>1</v>
      </c>
      <c r="D76" s="206">
        <v>0</v>
      </c>
      <c r="E76" s="225">
        <f>C76*D76</f>
        <v>0</v>
      </c>
      <c r="F76" s="20">
        <f>E76*0.06</f>
        <v>0</v>
      </c>
      <c r="G76" s="20">
        <f>E76+F76</f>
        <v>0</v>
      </c>
      <c r="H76" s="211">
        <f>G76*36</f>
        <v>0</v>
      </c>
      <c r="I76" s="212"/>
      <c r="J76" s="216"/>
      <c r="K76" s="2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ht="18.75" customHeight="1" x14ac:dyDescent="0.2">
      <c r="A77" s="18">
        <v>2</v>
      </c>
      <c r="B77" s="19" t="s">
        <v>60</v>
      </c>
      <c r="C77" s="18">
        <v>1</v>
      </c>
      <c r="D77" s="206">
        <v>0</v>
      </c>
      <c r="E77" s="225">
        <f>C77*D77</f>
        <v>0</v>
      </c>
      <c r="F77" s="20">
        <f>E77*0.06</f>
        <v>0</v>
      </c>
      <c r="G77" s="20">
        <f>E77+F77</f>
        <v>0</v>
      </c>
      <c r="H77" s="211">
        <f>G77*36</f>
        <v>0</v>
      </c>
      <c r="I77" s="212"/>
      <c r="J77" s="216"/>
      <c r="K77" s="2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ht="18.75" customHeight="1" x14ac:dyDescent="0.2">
      <c r="A78" s="18">
        <v>3</v>
      </c>
      <c r="B78" s="19" t="s">
        <v>59</v>
      </c>
      <c r="C78" s="18">
        <v>1</v>
      </c>
      <c r="D78" s="206">
        <v>0</v>
      </c>
      <c r="E78" s="225">
        <f>C78*D78</f>
        <v>0</v>
      </c>
      <c r="F78" s="20">
        <f>E78*0.06</f>
        <v>0</v>
      </c>
      <c r="G78" s="20">
        <f>E78+F78</f>
        <v>0</v>
      </c>
      <c r="H78" s="211">
        <f>G78*36</f>
        <v>0</v>
      </c>
      <c r="I78" s="212"/>
      <c r="J78" s="216"/>
      <c r="K78" s="2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ht="18.75" customHeight="1" x14ac:dyDescent="0.3">
      <c r="A79" s="18"/>
      <c r="B79" s="35" t="s">
        <v>124</v>
      </c>
      <c r="C79" s="18">
        <f>SUM(C76:C78)</f>
        <v>3</v>
      </c>
      <c r="D79" s="36"/>
      <c r="E79" s="24" t="s">
        <v>0</v>
      </c>
      <c r="F79" s="24"/>
      <c r="G79" s="24"/>
      <c r="H79" s="220">
        <f>SUM(H76:H78)</f>
        <v>0</v>
      </c>
      <c r="I79" s="221"/>
      <c r="J79" s="218"/>
      <c r="K79" s="219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12.75" customHeight="1" x14ac:dyDescent="0.2">
      <c r="A80" s="17"/>
      <c r="B80" s="40"/>
      <c r="I80" s="50"/>
      <c r="J80" s="51"/>
      <c r="K80" s="51"/>
      <c r="L80" s="41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3" ht="16.5" customHeight="1" x14ac:dyDescent="0.2">
      <c r="A81" s="17"/>
      <c r="B81" s="120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3" ht="31.5" customHeight="1" x14ac:dyDescent="0.2">
      <c r="A82" s="184" t="s">
        <v>126</v>
      </c>
      <c r="B82" s="185"/>
      <c r="C82" s="186"/>
      <c r="D82" s="181" t="s">
        <v>111</v>
      </c>
      <c r="E82" s="182"/>
      <c r="F82" s="182"/>
      <c r="G82" s="182"/>
      <c r="H82" s="182"/>
      <c r="I82" s="183"/>
      <c r="J82" s="222"/>
      <c r="K82" s="213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40.5" customHeight="1" x14ac:dyDescent="0.25">
      <c r="A83" s="32"/>
      <c r="B83" s="53" t="s">
        <v>22</v>
      </c>
      <c r="C83" s="11" t="s">
        <v>120</v>
      </c>
      <c r="D83" s="12" t="s">
        <v>2</v>
      </c>
      <c r="E83" s="12" t="s">
        <v>122</v>
      </c>
      <c r="F83" s="12" t="s">
        <v>1</v>
      </c>
      <c r="G83" s="12" t="s">
        <v>123</v>
      </c>
      <c r="H83" s="208" t="s">
        <v>125</v>
      </c>
      <c r="I83" s="209"/>
      <c r="J83" s="223"/>
      <c r="K83" s="224"/>
      <c r="O83" s="17"/>
      <c r="P83" s="17"/>
      <c r="Q83" s="17"/>
      <c r="R83" s="17"/>
      <c r="S83" s="17"/>
      <c r="T83" s="17"/>
      <c r="U83" s="17"/>
      <c r="V83" s="17"/>
      <c r="W83" s="17"/>
    </row>
    <row r="84" spans="1:23" ht="18.75" customHeight="1" x14ac:dyDescent="0.2">
      <c r="A84" s="18">
        <v>1</v>
      </c>
      <c r="B84" s="19" t="s">
        <v>48</v>
      </c>
      <c r="C84" s="18">
        <v>1</v>
      </c>
      <c r="D84" s="206">
        <v>0</v>
      </c>
      <c r="E84" s="210">
        <f>C84*D84</f>
        <v>0</v>
      </c>
      <c r="F84" s="1">
        <f>E84*0.06</f>
        <v>0</v>
      </c>
      <c r="G84" s="20">
        <f>E84+F84</f>
        <v>0</v>
      </c>
      <c r="H84" s="211">
        <f>G84*52</f>
        <v>0</v>
      </c>
      <c r="I84" s="212"/>
      <c r="J84" s="216"/>
      <c r="K84" s="2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ht="18.75" customHeight="1" x14ac:dyDescent="0.2">
      <c r="A85" s="18">
        <v>2</v>
      </c>
      <c r="B85" s="19" t="s">
        <v>61</v>
      </c>
      <c r="C85" s="18">
        <v>1</v>
      </c>
      <c r="D85" s="206">
        <v>0</v>
      </c>
      <c r="E85" s="210">
        <f>C85*D85</f>
        <v>0</v>
      </c>
      <c r="F85" s="1">
        <f>E85*0.06</f>
        <v>0</v>
      </c>
      <c r="G85" s="20">
        <f>E85+F85</f>
        <v>0</v>
      </c>
      <c r="H85" s="211">
        <f>G85*52</f>
        <v>0</v>
      </c>
      <c r="I85" s="212"/>
      <c r="J85" s="216"/>
      <c r="K85" s="2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18.75" customHeight="1" x14ac:dyDescent="0.2">
      <c r="A86" s="18">
        <v>3</v>
      </c>
      <c r="B86" s="19" t="s">
        <v>59</v>
      </c>
      <c r="C86" s="18">
        <v>1</v>
      </c>
      <c r="D86" s="206">
        <v>0</v>
      </c>
      <c r="E86" s="210">
        <f>C86*D86</f>
        <v>0</v>
      </c>
      <c r="F86" s="1">
        <f>E86*0.06</f>
        <v>0</v>
      </c>
      <c r="G86" s="20">
        <f>E86+F86</f>
        <v>0</v>
      </c>
      <c r="H86" s="211">
        <f>G86*52</f>
        <v>0</v>
      </c>
      <c r="I86" s="212"/>
      <c r="J86" s="216"/>
      <c r="K86" s="2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18.75" customHeight="1" x14ac:dyDescent="0.3">
      <c r="A87" s="18"/>
      <c r="B87" s="35" t="s">
        <v>110</v>
      </c>
      <c r="C87" s="18">
        <f>SUM(C84:C86)</f>
        <v>3</v>
      </c>
      <c r="D87" s="36"/>
      <c r="E87" s="24" t="s">
        <v>0</v>
      </c>
      <c r="F87" s="24"/>
      <c r="G87" s="24"/>
      <c r="H87" s="220">
        <f>SUM(H84:H86)</f>
        <v>0</v>
      </c>
      <c r="I87" s="221"/>
      <c r="J87" s="218"/>
      <c r="K87" s="219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ht="16.5" customHeight="1" x14ac:dyDescent="0.2">
      <c r="A88" s="17"/>
      <c r="B88" s="40"/>
      <c r="I88" s="50"/>
      <c r="J88" s="51"/>
      <c r="K88" s="52"/>
      <c r="L88" s="41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3" ht="16.5" customHeight="1" x14ac:dyDescent="0.2">
      <c r="A89" s="17"/>
      <c r="B89" s="120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1:23" ht="30" customHeight="1" x14ac:dyDescent="0.2">
      <c r="A90" s="184" t="s">
        <v>126</v>
      </c>
      <c r="B90" s="185"/>
      <c r="C90" s="186"/>
      <c r="D90" s="169" t="s">
        <v>114</v>
      </c>
      <c r="E90" s="170"/>
      <c r="F90" s="170"/>
      <c r="G90" s="170"/>
      <c r="H90" s="170"/>
      <c r="I90" s="171"/>
      <c r="J90" s="213"/>
      <c r="K90" s="213"/>
      <c r="O90" s="17"/>
      <c r="P90" s="17"/>
      <c r="Q90" s="17"/>
      <c r="R90" s="17"/>
      <c r="S90" s="17"/>
      <c r="T90" s="17"/>
      <c r="U90" s="17"/>
      <c r="V90" s="17"/>
      <c r="W90" s="17"/>
    </row>
    <row r="91" spans="1:23" ht="40.5" customHeight="1" x14ac:dyDescent="0.25">
      <c r="A91" s="32"/>
      <c r="B91" s="53" t="s">
        <v>22</v>
      </c>
      <c r="C91" s="11" t="s">
        <v>120</v>
      </c>
      <c r="D91" s="12" t="s">
        <v>2</v>
      </c>
      <c r="E91" s="12" t="s">
        <v>122</v>
      </c>
      <c r="F91" s="12" t="s">
        <v>1</v>
      </c>
      <c r="G91" s="12" t="s">
        <v>123</v>
      </c>
      <c r="H91" s="208" t="s">
        <v>125</v>
      </c>
      <c r="I91" s="209"/>
      <c r="J91" s="223"/>
      <c r="K91" s="224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8.75" customHeight="1" x14ac:dyDescent="0.2">
      <c r="A92" s="18">
        <v>1</v>
      </c>
      <c r="B92" s="19" t="s">
        <v>48</v>
      </c>
      <c r="C92" s="18">
        <v>1</v>
      </c>
      <c r="D92" s="206">
        <v>0</v>
      </c>
      <c r="E92" s="210">
        <f>C92*D92</f>
        <v>0</v>
      </c>
      <c r="F92" s="1">
        <f>E92*0.06</f>
        <v>0</v>
      </c>
      <c r="G92" s="20">
        <f>E92+F92</f>
        <v>0</v>
      </c>
      <c r="H92" s="211">
        <f>G92*52</f>
        <v>0</v>
      </c>
      <c r="I92" s="212"/>
      <c r="J92" s="216"/>
      <c r="K92" s="2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8.75" customHeight="1" x14ac:dyDescent="0.2">
      <c r="A93" s="18">
        <v>2</v>
      </c>
      <c r="B93" s="19" t="s">
        <v>61</v>
      </c>
      <c r="C93" s="18">
        <v>1</v>
      </c>
      <c r="D93" s="206">
        <v>0</v>
      </c>
      <c r="E93" s="210">
        <f>C93*D93</f>
        <v>0</v>
      </c>
      <c r="F93" s="1">
        <f>E93*0.06</f>
        <v>0</v>
      </c>
      <c r="G93" s="20">
        <f>E93+F93</f>
        <v>0</v>
      </c>
      <c r="H93" s="211">
        <f>G93*52</f>
        <v>0</v>
      </c>
      <c r="I93" s="212"/>
      <c r="J93" s="216"/>
      <c r="K93" s="2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ht="18.75" customHeight="1" x14ac:dyDescent="0.2">
      <c r="A94" s="18">
        <v>3</v>
      </c>
      <c r="B94" s="19" t="s">
        <v>59</v>
      </c>
      <c r="C94" s="18">
        <v>1</v>
      </c>
      <c r="D94" s="206">
        <v>0</v>
      </c>
      <c r="E94" s="210">
        <f>C94*D94</f>
        <v>0</v>
      </c>
      <c r="F94" s="1">
        <f>E94*0.06</f>
        <v>0</v>
      </c>
      <c r="G94" s="20">
        <f>E94+F94</f>
        <v>0</v>
      </c>
      <c r="H94" s="211">
        <f>G94*52</f>
        <v>0</v>
      </c>
      <c r="I94" s="212"/>
      <c r="J94" s="216"/>
      <c r="K94" s="2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ht="18.75" customHeight="1" x14ac:dyDescent="0.3">
      <c r="A95" s="18"/>
      <c r="B95" s="19" t="s">
        <v>21</v>
      </c>
      <c r="C95" s="18">
        <f>SUM(C92:C94)</f>
        <v>3</v>
      </c>
      <c r="D95" s="36"/>
      <c r="E95" s="24" t="s">
        <v>0</v>
      </c>
      <c r="F95" s="24"/>
      <c r="G95" s="24"/>
      <c r="H95" s="220">
        <f>SUM(H92:H94)</f>
        <v>0</v>
      </c>
      <c r="I95" s="221"/>
      <c r="J95" s="218"/>
      <c r="K95" s="219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ht="16.5" customHeight="1" thickBot="1" x14ac:dyDescent="0.25">
      <c r="A96" s="17"/>
      <c r="B96" s="40"/>
      <c r="I96" s="50"/>
      <c r="J96" s="52"/>
      <c r="K96" s="52"/>
      <c r="L96" s="41"/>
    </row>
    <row r="97" spans="5:14" ht="25.9" customHeight="1" thickBot="1" x14ac:dyDescent="0.25">
      <c r="H97" s="55" t="s">
        <v>51</v>
      </c>
      <c r="I97" s="56"/>
      <c r="J97" s="226">
        <f>H79+H87+H95</f>
        <v>0</v>
      </c>
      <c r="K97" s="227"/>
    </row>
    <row r="98" spans="5:14" ht="25.9" customHeight="1" x14ac:dyDescent="0.2">
      <c r="H98" s="52"/>
      <c r="L98" s="52"/>
    </row>
    <row r="99" spans="5:14" ht="34.5" hidden="1" customHeight="1" thickBot="1" x14ac:dyDescent="0.3">
      <c r="E99" s="57"/>
      <c r="F99" s="57"/>
      <c r="G99" s="172" t="s">
        <v>50</v>
      </c>
      <c r="H99" s="173"/>
      <c r="I99" s="174"/>
      <c r="J99" s="167">
        <f>P10+J71+J97</f>
        <v>0</v>
      </c>
      <c r="K99" s="168"/>
      <c r="M99" s="52"/>
      <c r="N99" s="52"/>
    </row>
    <row r="100" spans="5:14" ht="13.5" thickBot="1" x14ac:dyDescent="0.25"/>
    <row r="101" spans="5:14" ht="15.95" customHeight="1" x14ac:dyDescent="0.2">
      <c r="G101" s="153" t="s">
        <v>50</v>
      </c>
      <c r="H101" s="154"/>
      <c r="I101" s="155"/>
      <c r="J101" s="228">
        <f>J71+J97</f>
        <v>0</v>
      </c>
      <c r="K101" s="229"/>
    </row>
    <row r="102" spans="5:14" ht="15.95" customHeight="1" thickBot="1" x14ac:dyDescent="0.25">
      <c r="G102" s="156"/>
      <c r="H102" s="157"/>
      <c r="I102" s="158"/>
      <c r="J102" s="230"/>
      <c r="K102" s="231"/>
    </row>
  </sheetData>
  <sheetProtection algorithmName="SHA-512" hashValue="tPTx0lky1epZnIxriRniYV2IkOzq2M0KqS/tuAD3c1EYwSlrVnxFpzOxpdoyEEHOWa6piJ7Fo7uXD/mY9U6Grw==" saltValue="Ral4/NFTDnImwOReheMN7g==" spinCount="100000" sheet="1" formatCells="0" formatColumns="0" formatRows="0" insertColumns="0" insertRows="0" insertHyperlinks="0" deleteColumns="0" deleteRows="0" sort="0" autoFilter="0" pivotTables="0"/>
  <mergeCells count="108">
    <mergeCell ref="H95:I95"/>
    <mergeCell ref="D74:I74"/>
    <mergeCell ref="D82:I82"/>
    <mergeCell ref="D90:I90"/>
    <mergeCell ref="H91:I91"/>
    <mergeCell ref="H92:I92"/>
    <mergeCell ref="H93:I93"/>
    <mergeCell ref="H94:I94"/>
    <mergeCell ref="A90:C90"/>
    <mergeCell ref="A82:C82"/>
    <mergeCell ref="A74:C74"/>
    <mergeCell ref="J76:K76"/>
    <mergeCell ref="J77:K77"/>
    <mergeCell ref="J78:K78"/>
    <mergeCell ref="J79:K79"/>
    <mergeCell ref="J83:K83"/>
    <mergeCell ref="J84:K84"/>
    <mergeCell ref="J85:K85"/>
    <mergeCell ref="H75:I75"/>
    <mergeCell ref="H79:I79"/>
    <mergeCell ref="H76:I76"/>
    <mergeCell ref="H77:I77"/>
    <mergeCell ref="H78:I78"/>
    <mergeCell ref="L3:O3"/>
    <mergeCell ref="I70:K70"/>
    <mergeCell ref="B50:L50"/>
    <mergeCell ref="A12:C12"/>
    <mergeCell ref="A32:C32"/>
    <mergeCell ref="B30:L30"/>
    <mergeCell ref="A52:C52"/>
    <mergeCell ref="J13:K13"/>
    <mergeCell ref="J14:K14"/>
    <mergeCell ref="J15:K15"/>
    <mergeCell ref="J16:K16"/>
    <mergeCell ref="J17:K17"/>
    <mergeCell ref="J18:K18"/>
    <mergeCell ref="J19:K19"/>
    <mergeCell ref="J20:K20"/>
    <mergeCell ref="J26:K26"/>
    <mergeCell ref="E12:K12"/>
    <mergeCell ref="E32:K32"/>
    <mergeCell ref="J33:K33"/>
    <mergeCell ref="J34:K34"/>
    <mergeCell ref="A3:C3"/>
    <mergeCell ref="D3:G3"/>
    <mergeCell ref="H3:K3"/>
    <mergeCell ref="J27:K27"/>
    <mergeCell ref="J28:K28"/>
    <mergeCell ref="J29:K29"/>
    <mergeCell ref="J21:K21"/>
    <mergeCell ref="J22:K22"/>
    <mergeCell ref="J23:K23"/>
    <mergeCell ref="J24:K24"/>
    <mergeCell ref="J25:K25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E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5:K65"/>
    <mergeCell ref="J66:K66"/>
    <mergeCell ref="J99:K99"/>
    <mergeCell ref="J86:K86"/>
    <mergeCell ref="J87:K87"/>
    <mergeCell ref="J91:K91"/>
    <mergeCell ref="J92:K92"/>
    <mergeCell ref="G99:I99"/>
    <mergeCell ref="H71:I71"/>
    <mergeCell ref="H83:I83"/>
    <mergeCell ref="H84:I84"/>
    <mergeCell ref="H85:I85"/>
    <mergeCell ref="H86:I86"/>
    <mergeCell ref="H87:I87"/>
    <mergeCell ref="J101:K102"/>
    <mergeCell ref="G101:I102"/>
    <mergeCell ref="O2:P2"/>
    <mergeCell ref="J93:K93"/>
    <mergeCell ref="J94:K94"/>
    <mergeCell ref="J95:K95"/>
    <mergeCell ref="J97:K97"/>
    <mergeCell ref="J67:K67"/>
    <mergeCell ref="J68:K68"/>
    <mergeCell ref="J69:K69"/>
    <mergeCell ref="J71:K71"/>
    <mergeCell ref="J75:K75"/>
    <mergeCell ref="J62:K62"/>
    <mergeCell ref="J63:K63"/>
    <mergeCell ref="J64:K64"/>
  </mergeCells>
  <pageMargins left="0.25" right="0.25" top="0.5" bottom="0.5" header="0" footer="0"/>
  <pageSetup scale="67" fitToHeight="0" orientation="landscape" r:id="rId1"/>
  <headerFooter differentFirst="1" alignWithMargins="0">
    <oddHeader>&amp;CNAVAJO HOUSING AUTHORITY
SOLID WASTE MANAGEMENT AND COLLECTION SERVICES</oddHeader>
    <oddFooter>&amp;C&amp;P</oddFooter>
  </headerFooter>
  <rowBreaks count="2" manualBreakCount="2">
    <brk id="30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BID</vt:lpstr>
      <vt:lpstr>BASE BID- COMMERCIAL</vt:lpstr>
    </vt:vector>
  </TitlesOfParts>
  <Company>NHA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Johnson</dc:creator>
  <cp:lastModifiedBy>Doris Yonnie</cp:lastModifiedBy>
  <cp:lastPrinted>2022-12-02T23:57:14Z</cp:lastPrinted>
  <dcterms:created xsi:type="dcterms:W3CDTF">2009-11-30T16:55:54Z</dcterms:created>
  <dcterms:modified xsi:type="dcterms:W3CDTF">2022-12-09T22:48:05Z</dcterms:modified>
</cp:coreProperties>
</file>